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_000\Documents\Strat\"/>
    </mc:Choice>
  </mc:AlternateContent>
  <bookViews>
    <workbookView xWindow="0" yWindow="0" windowWidth="23850" windowHeight="919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2" l="1"/>
  <c r="N7" i="2" l="1"/>
  <c r="Q28" i="2"/>
  <c r="O28" i="2"/>
  <c r="M28" i="2"/>
  <c r="L28" i="2"/>
  <c r="K28" i="2"/>
  <c r="J28" i="2"/>
  <c r="I28" i="2"/>
  <c r="H28" i="2"/>
  <c r="G28" i="2"/>
  <c r="F28" i="2"/>
  <c r="E28" i="2"/>
  <c r="D28" i="2"/>
  <c r="C28" i="2"/>
  <c r="B28" i="2"/>
  <c r="R2" i="2"/>
  <c r="P26" i="2"/>
  <c r="P25" i="2"/>
  <c r="P24" i="2"/>
  <c r="P23" i="2"/>
  <c r="P21" i="2"/>
  <c r="P20" i="2"/>
  <c r="P17" i="2"/>
  <c r="P16" i="2"/>
  <c r="P15" i="2"/>
  <c r="P14" i="2"/>
  <c r="P12" i="2"/>
  <c r="P10" i="2"/>
  <c r="P9" i="2"/>
  <c r="P8" i="2"/>
  <c r="P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N3" i="2"/>
  <c r="N2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X2" i="2"/>
  <c r="P28" i="2" l="1"/>
  <c r="S28" i="2"/>
  <c r="R28" i="2"/>
  <c r="T28" i="2"/>
  <c r="N28" i="2"/>
  <c r="J34" i="1"/>
  <c r="J33" i="1"/>
  <c r="J32" i="1"/>
  <c r="J31" i="1"/>
  <c r="U31" i="1" s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4" i="1"/>
  <c r="T3" i="1"/>
  <c r="T2" i="1"/>
  <c r="J2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S31" i="1"/>
  <c r="X5" i="1"/>
  <c r="X3" i="1"/>
  <c r="W5" i="1"/>
  <c r="W3" i="1"/>
  <c r="V31" i="1" l="1"/>
  <c r="R36" i="1"/>
  <c r="Q36" i="1"/>
  <c r="P36" i="1"/>
  <c r="O36" i="1"/>
  <c r="N36" i="1"/>
  <c r="M36" i="1"/>
  <c r="L36" i="1"/>
  <c r="K36" i="1"/>
  <c r="I36" i="1"/>
  <c r="H36" i="1"/>
  <c r="G36" i="1"/>
  <c r="F36" i="1"/>
  <c r="E36" i="1"/>
  <c r="D36" i="1"/>
  <c r="D37" i="1" s="1"/>
  <c r="C36" i="1"/>
  <c r="B36" i="1"/>
  <c r="X34" i="1"/>
  <c r="W34" i="1"/>
  <c r="S34" i="1"/>
  <c r="U34" i="1"/>
  <c r="X33" i="1"/>
  <c r="W33" i="1"/>
  <c r="S33" i="1"/>
  <c r="U33" i="1"/>
  <c r="X32" i="1"/>
  <c r="W32" i="1"/>
  <c r="S32" i="1"/>
  <c r="U32" i="1"/>
  <c r="V32" i="1" s="1"/>
  <c r="X30" i="1"/>
  <c r="W30" i="1"/>
  <c r="S30" i="1"/>
  <c r="U30" i="1"/>
  <c r="X29" i="1"/>
  <c r="W29" i="1"/>
  <c r="S29" i="1"/>
  <c r="U29" i="1"/>
  <c r="X28" i="1"/>
  <c r="W28" i="1"/>
  <c r="S28" i="1"/>
  <c r="U28" i="1"/>
  <c r="X27" i="1"/>
  <c r="W27" i="1"/>
  <c r="S27" i="1"/>
  <c r="U27" i="1"/>
  <c r="V27" i="1" s="1"/>
  <c r="X26" i="1"/>
  <c r="W26" i="1"/>
  <c r="S26" i="1"/>
  <c r="U26" i="1"/>
  <c r="X25" i="1"/>
  <c r="W25" i="1"/>
  <c r="S25" i="1"/>
  <c r="U25" i="1"/>
  <c r="X24" i="1"/>
  <c r="W24" i="1"/>
  <c r="S24" i="1"/>
  <c r="U24" i="1"/>
  <c r="X23" i="1"/>
  <c r="W23" i="1"/>
  <c r="S23" i="1"/>
  <c r="U23" i="1"/>
  <c r="V23" i="1" s="1"/>
  <c r="X22" i="1"/>
  <c r="W22" i="1"/>
  <c r="S22" i="1"/>
  <c r="U22" i="1"/>
  <c r="X21" i="1"/>
  <c r="W21" i="1"/>
  <c r="S21" i="1"/>
  <c r="U21" i="1"/>
  <c r="X20" i="1"/>
  <c r="W20" i="1"/>
  <c r="S20" i="1"/>
  <c r="U20" i="1"/>
  <c r="X19" i="1"/>
  <c r="W19" i="1"/>
  <c r="S19" i="1"/>
  <c r="U19" i="1"/>
  <c r="X18" i="1"/>
  <c r="W18" i="1"/>
  <c r="S18" i="1"/>
  <c r="U18" i="1"/>
  <c r="X17" i="1"/>
  <c r="W17" i="1"/>
  <c r="S17" i="1"/>
  <c r="U17" i="1"/>
  <c r="V17" i="1" s="1"/>
  <c r="X16" i="1"/>
  <c r="W16" i="1"/>
  <c r="S16" i="1"/>
  <c r="U16" i="1"/>
  <c r="X15" i="1"/>
  <c r="W15" i="1"/>
  <c r="S15" i="1"/>
  <c r="U15" i="1"/>
  <c r="X14" i="1"/>
  <c r="W14" i="1"/>
  <c r="S14" i="1"/>
  <c r="U14" i="1"/>
  <c r="X13" i="1"/>
  <c r="W13" i="1"/>
  <c r="S13" i="1"/>
  <c r="U13" i="1"/>
  <c r="V13" i="1" s="1"/>
  <c r="X12" i="1"/>
  <c r="W12" i="1"/>
  <c r="S12" i="1"/>
  <c r="U12" i="1"/>
  <c r="X11" i="1"/>
  <c r="W11" i="1"/>
  <c r="S11" i="1"/>
  <c r="U11" i="1"/>
  <c r="X10" i="1"/>
  <c r="W10" i="1"/>
  <c r="S10" i="1"/>
  <c r="U10" i="1"/>
  <c r="X9" i="1"/>
  <c r="W9" i="1"/>
  <c r="S9" i="1"/>
  <c r="U9" i="1"/>
  <c r="V9" i="1" s="1"/>
  <c r="X8" i="1"/>
  <c r="W8" i="1"/>
  <c r="S8" i="1"/>
  <c r="U8" i="1"/>
  <c r="X7" i="1"/>
  <c r="W7" i="1"/>
  <c r="S7" i="1"/>
  <c r="U7" i="1"/>
  <c r="X6" i="1"/>
  <c r="W6" i="1"/>
  <c r="S6" i="1"/>
  <c r="U6" i="1"/>
  <c r="U5" i="1"/>
  <c r="T5" i="1"/>
  <c r="S5" i="1"/>
  <c r="X4" i="1"/>
  <c r="W4" i="1"/>
  <c r="U4" i="1"/>
  <c r="S4" i="1"/>
  <c r="S3" i="1"/>
  <c r="U3" i="1"/>
  <c r="X2" i="1"/>
  <c r="W2" i="1"/>
  <c r="S2" i="1"/>
  <c r="U2" i="1"/>
  <c r="X36" i="1" l="1"/>
  <c r="V21" i="1"/>
  <c r="V25" i="1"/>
  <c r="V29" i="1"/>
  <c r="V4" i="1"/>
  <c r="V33" i="1"/>
  <c r="V7" i="1"/>
  <c r="V11" i="1"/>
  <c r="V15" i="1"/>
  <c r="V19" i="1"/>
  <c r="V34" i="1"/>
  <c r="J36" i="1"/>
  <c r="U36" i="1" s="1"/>
  <c r="V2" i="1"/>
  <c r="V5" i="1"/>
  <c r="K37" i="1"/>
  <c r="W36" i="1"/>
  <c r="V6" i="1"/>
  <c r="V8" i="1"/>
  <c r="V10" i="1"/>
  <c r="V12" i="1"/>
  <c r="V14" i="1"/>
  <c r="V16" i="1"/>
  <c r="V18" i="1"/>
  <c r="V24" i="1"/>
  <c r="V26" i="1"/>
  <c r="V28" i="1"/>
  <c r="V30" i="1"/>
  <c r="V3" i="1"/>
  <c r="V20" i="1"/>
  <c r="V22" i="1"/>
  <c r="S36" i="1"/>
  <c r="T36" i="1"/>
  <c r="V36" i="1" l="1"/>
</calcChain>
</file>

<file path=xl/sharedStrings.xml><?xml version="1.0" encoding="utf-8"?>
<sst xmlns="http://schemas.openxmlformats.org/spreadsheetml/2006/main" count="107" uniqueCount="102">
  <si>
    <t>Player</t>
  </si>
  <si>
    <t>G</t>
  </si>
  <si>
    <t>AB</t>
  </si>
  <si>
    <t>R</t>
  </si>
  <si>
    <t>H</t>
  </si>
  <si>
    <t>RBI</t>
  </si>
  <si>
    <t>D</t>
  </si>
  <si>
    <t>T</t>
  </si>
  <si>
    <t>HR</t>
  </si>
  <si>
    <t>TB</t>
  </si>
  <si>
    <t>SB</t>
  </si>
  <si>
    <t>CS</t>
  </si>
  <si>
    <t>BB</t>
  </si>
  <si>
    <t>K</t>
  </si>
  <si>
    <t>GDP</t>
  </si>
  <si>
    <t>SAC</t>
  </si>
  <si>
    <t>SF</t>
  </si>
  <si>
    <t>E</t>
  </si>
  <si>
    <t>AVG</t>
  </si>
  <si>
    <t>OBP</t>
  </si>
  <si>
    <t>SLG</t>
  </si>
  <si>
    <t>OPS</t>
  </si>
  <si>
    <t>RuPro</t>
  </si>
  <si>
    <t>PAPP</t>
  </si>
  <si>
    <t>Eligble AB</t>
  </si>
  <si>
    <t>AB Left</t>
  </si>
  <si>
    <t>All Pitchers</t>
  </si>
  <si>
    <t>TEAM TOTALS</t>
  </si>
  <si>
    <t>Brandon Belt</t>
  </si>
  <si>
    <t>Wellington Castillo</t>
  </si>
  <si>
    <t>Carl Crawford</t>
  </si>
  <si>
    <t>Endy Chavez</t>
  </si>
  <si>
    <t>Nelson Cruz</t>
  </si>
  <si>
    <t>Charlie Culberson</t>
  </si>
  <si>
    <t>Ike Davis</t>
  </si>
  <si>
    <t>Tim Federowicz</t>
  </si>
  <si>
    <t>Nate Freiman</t>
  </si>
  <si>
    <t>Brandon Guyer</t>
  </si>
  <si>
    <t>Jedd Gyorko</t>
  </si>
  <si>
    <t>Chris Herrmann</t>
  </si>
  <si>
    <t>Jon Jay</t>
  </si>
  <si>
    <t>Junior Lake</t>
  </si>
  <si>
    <t>Evan Longoria</t>
  </si>
  <si>
    <t>Devin Mesoraco</t>
  </si>
  <si>
    <t>Daniel Murphy</t>
  </si>
  <si>
    <t>Roberto Perez</t>
  </si>
  <si>
    <t>Trevor Plouffe</t>
  </si>
  <si>
    <t>A.J. Pollock</t>
  </si>
  <si>
    <t>Martin Prado</t>
  </si>
  <si>
    <t>Jose Ramirez</t>
  </si>
  <si>
    <t>Jose Reyes</t>
  </si>
  <si>
    <t>Daniel Robertson</t>
  </si>
  <si>
    <t>Danny Santana</t>
  </si>
  <si>
    <t>Marcus Semien</t>
  </si>
  <si>
    <t>J.B. Shuck</t>
  </si>
  <si>
    <t>Jorge Soler</t>
  </si>
  <si>
    <t>Jesus Sucre</t>
  </si>
  <si>
    <t>Matt Szczur</t>
  </si>
  <si>
    <t>Chris Young</t>
  </si>
  <si>
    <t>Nick Swisher</t>
  </si>
  <si>
    <t>NAME</t>
  </si>
  <si>
    <t>IP</t>
  </si>
  <si>
    <t>ER</t>
  </si>
  <si>
    <t>APP</t>
  </si>
  <si>
    <t>GS</t>
  </si>
  <si>
    <t>CG</t>
  </si>
  <si>
    <t>SHO</t>
  </si>
  <si>
    <t>W</t>
  </si>
  <si>
    <t>L</t>
  </si>
  <si>
    <t>W/L %</t>
  </si>
  <si>
    <t>SV</t>
  </si>
  <si>
    <t>RP</t>
  </si>
  <si>
    <t>ERA</t>
  </si>
  <si>
    <t>WHIP</t>
  </si>
  <si>
    <t>HR %</t>
  </si>
  <si>
    <t>IP Left</t>
  </si>
  <si>
    <t>Maikel Cleto</t>
  </si>
  <si>
    <t>Gerrit Cole</t>
  </si>
  <si>
    <t>Patrick Corbin</t>
  </si>
  <si>
    <t>Yovani Gallardo</t>
  </si>
  <si>
    <t>Jaime Garcia</t>
  </si>
  <si>
    <t>Marco Gonzales</t>
  </si>
  <si>
    <t>Justin Grimm</t>
  </si>
  <si>
    <t>Dominic Leone</t>
  </si>
  <si>
    <t>Tyler Lyons</t>
  </si>
  <si>
    <t>Zach McAllister</t>
  </si>
  <si>
    <t>Yoervis Medina</t>
  </si>
  <si>
    <t>Matt Moore</t>
  </si>
  <si>
    <t>Erasmo Ramirez</t>
  </si>
  <si>
    <t>Sergio Romo</t>
  </si>
  <si>
    <t>James Russell</t>
  </si>
  <si>
    <t>Fernando Salas</t>
  </si>
  <si>
    <t>Ervin Santana</t>
  </si>
  <si>
    <t>Drew Smyly</t>
  </si>
  <si>
    <t>Blake Treinen</t>
  </si>
  <si>
    <t>Jose Veras</t>
  </si>
  <si>
    <t>Edison Volquez</t>
  </si>
  <si>
    <t>Tony Watson</t>
  </si>
  <si>
    <t>Tom Wilhelmsen</t>
  </si>
  <si>
    <t>Brandon Workman</t>
  </si>
  <si>
    <t>Josh Zeid</t>
  </si>
  <si>
    <t>Eligible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</si>
</sst>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4" fillId="0" borderId="0" xfId="0" applyFont="1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4" fillId="0" borderId="0" xfId="0" applyFont="1" applyFill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2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0" fillId="0" borderId="0" xfId="0" applyFill="1"/>
    <xf numFmtId="0" fontId="4" fillId="3" borderId="1" xfId="0" applyFont="1" applyFill="1" applyBorder="1"/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4" fillId="3" borderId="0" xfId="0" applyFont="1" applyFill="1"/>
    <xf numFmtId="0" fontId="1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right"/>
    </xf>
    <xf numFmtId="0" fontId="1" fillId="2" borderId="1" xfId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ill="1"/>
    <xf numFmtId="0" fontId="4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2" fontId="5" fillId="0" borderId="1" xfId="1" applyNumberFormat="1" applyFont="1" applyFill="1" applyBorder="1" applyAlignment="1">
      <alignment horizontal="right"/>
    </xf>
    <xf numFmtId="0" fontId="4" fillId="0" borderId="0" xfId="1"/>
    <xf numFmtId="0" fontId="4" fillId="0" borderId="3" xfId="1" applyFont="1" applyFill="1" applyBorder="1" applyAlignment="1">
      <alignment horizontal="left"/>
    </xf>
    <xf numFmtId="4" fontId="1" fillId="2" borderId="1" xfId="1" applyNumberFormat="1" applyFont="1" applyFill="1" applyBorder="1" applyAlignment="1">
      <alignment horizontal="left"/>
    </xf>
    <xf numFmtId="2" fontId="5" fillId="2" borderId="1" xfId="1" applyNumberFormat="1" applyFont="1" applyFill="1" applyBorder="1" applyAlignment="1">
      <alignment horizontal="right"/>
    </xf>
    <xf numFmtId="1" fontId="4" fillId="2" borderId="1" xfId="1" applyNumberFormat="1" applyFont="1" applyFill="1" applyBorder="1" applyAlignment="1">
      <alignment horizontal="right"/>
    </xf>
    <xf numFmtId="1" fontId="5" fillId="2" borderId="1" xfId="1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topLeftCell="A12" workbookViewId="0">
      <selection activeCell="B34" sqref="B34"/>
    </sheetView>
  </sheetViews>
  <sheetFormatPr defaultRowHeight="15" x14ac:dyDescent="0.25"/>
  <cols>
    <col min="1" max="1" width="17.85546875" customWidth="1"/>
    <col min="2" max="2" width="5.42578125" customWidth="1"/>
    <col min="3" max="3" width="5.7109375" customWidth="1"/>
    <col min="4" max="4" width="4.7109375" customWidth="1"/>
    <col min="5" max="5" width="4.28515625" customWidth="1"/>
    <col min="6" max="6" width="4.140625" customWidth="1"/>
    <col min="7" max="7" width="3.85546875" customWidth="1"/>
    <col min="8" max="8" width="4.28515625" customWidth="1"/>
    <col min="9" max="9" width="4.7109375" customWidth="1"/>
    <col min="10" max="10" width="6.7109375" customWidth="1"/>
    <col min="11" max="11" width="4.85546875" customWidth="1"/>
    <col min="12" max="12" width="3.7109375" customWidth="1"/>
    <col min="13" max="13" width="4.42578125" customWidth="1"/>
    <col min="14" max="14" width="5" customWidth="1"/>
    <col min="15" max="15" width="4.85546875" customWidth="1"/>
    <col min="16" max="16" width="5.140625" customWidth="1"/>
    <col min="17" max="17" width="4" customWidth="1"/>
    <col min="18" max="18" width="5.140625" customWidth="1"/>
    <col min="19" max="19" width="7.7109375" customWidth="1"/>
    <col min="20" max="21" width="7" customWidth="1"/>
    <col min="22" max="22" width="7.42578125" customWidth="1"/>
    <col min="23" max="23" width="6.85546875" customWidth="1"/>
    <col min="24" max="24" width="5.5703125" customWidth="1"/>
    <col min="26" max="26" width="10.28515625" customWidth="1"/>
  </cols>
  <sheetData>
    <row r="1" spans="1:2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Z1" s="5" t="s">
        <v>24</v>
      </c>
      <c r="AA1" s="5" t="s">
        <v>25</v>
      </c>
    </row>
    <row r="2" spans="1:27" x14ac:dyDescent="0.25">
      <c r="A2" s="6" t="s">
        <v>28</v>
      </c>
      <c r="B2" s="7">
        <v>105</v>
      </c>
      <c r="C2" s="8">
        <v>384</v>
      </c>
      <c r="D2" s="7">
        <v>49</v>
      </c>
      <c r="E2" s="8">
        <v>96</v>
      </c>
      <c r="F2" s="7">
        <v>67</v>
      </c>
      <c r="G2" s="9">
        <v>22</v>
      </c>
      <c r="H2" s="9">
        <v>5</v>
      </c>
      <c r="I2" s="9">
        <v>21</v>
      </c>
      <c r="J2" s="8">
        <f>SUM(E2+G2+(H2*2)+(I2*3))</f>
        <v>191</v>
      </c>
      <c r="K2" s="7">
        <v>0</v>
      </c>
      <c r="L2" s="7">
        <v>0</v>
      </c>
      <c r="M2" s="7">
        <v>29</v>
      </c>
      <c r="N2" s="7">
        <v>109</v>
      </c>
      <c r="O2" s="7">
        <v>13</v>
      </c>
      <c r="P2" s="7">
        <v>0</v>
      </c>
      <c r="Q2" s="7">
        <v>5</v>
      </c>
      <c r="R2" s="7">
        <v>5</v>
      </c>
      <c r="S2" s="10">
        <f t="shared" ref="S2:S15" si="0">SUM(E2/C2)</f>
        <v>0.25</v>
      </c>
      <c r="T2" s="10">
        <f>(E2+M2)/(C2+M2+P2+Q2)</f>
        <v>0.29904306220095694</v>
      </c>
      <c r="U2" s="10">
        <f t="shared" ref="U2:U15" si="1">SUM(J2/C2)</f>
        <v>0.49739583333333331</v>
      </c>
      <c r="V2" s="10">
        <f t="shared" ref="V2:V15" si="2">SUM(T2+U2)</f>
        <v>0.79643889553429026</v>
      </c>
      <c r="W2" s="11">
        <f t="shared" ref="W2:W15" si="3">SUM(D2+F2-I2)</f>
        <v>95</v>
      </c>
      <c r="X2" s="11">
        <f t="shared" ref="X2:X15" si="4">SUM(C2+M2+P2+Q2)</f>
        <v>418</v>
      </c>
      <c r="Z2">
        <v>459</v>
      </c>
      <c r="AA2">
        <f>Z2-C2</f>
        <v>75</v>
      </c>
    </row>
    <row r="3" spans="1:27" x14ac:dyDescent="0.25">
      <c r="A3" s="6" t="s">
        <v>29</v>
      </c>
      <c r="B3" s="7">
        <v>66</v>
      </c>
      <c r="C3" s="8">
        <v>208</v>
      </c>
      <c r="D3" s="7">
        <v>23</v>
      </c>
      <c r="E3" s="8">
        <v>63</v>
      </c>
      <c r="F3" s="7">
        <v>21</v>
      </c>
      <c r="G3" s="9">
        <v>14</v>
      </c>
      <c r="H3" s="9">
        <v>1</v>
      </c>
      <c r="I3" s="9">
        <v>6</v>
      </c>
      <c r="J3" s="8">
        <f t="shared" ref="J3:J34" si="5">SUM(E3+G3+(H3*2)+(I3*3))</f>
        <v>97</v>
      </c>
      <c r="K3" s="7">
        <v>0</v>
      </c>
      <c r="L3" s="7">
        <v>0</v>
      </c>
      <c r="M3" s="7">
        <v>27</v>
      </c>
      <c r="N3" s="7">
        <v>48</v>
      </c>
      <c r="O3" s="7">
        <v>8</v>
      </c>
      <c r="P3" s="7">
        <v>0</v>
      </c>
      <c r="Q3" s="7">
        <v>1</v>
      </c>
      <c r="R3" s="7">
        <v>4</v>
      </c>
      <c r="S3" s="10">
        <f>E3/C3</f>
        <v>0.30288461538461536</v>
      </c>
      <c r="T3" s="10">
        <f t="shared" ref="T3:T4" si="6">(E3+M3)/(C3+M3+P3+Q3)</f>
        <v>0.38135593220338981</v>
      </c>
      <c r="U3" s="10">
        <f>J3/C3</f>
        <v>0.46634615384615385</v>
      </c>
      <c r="V3" s="10">
        <f>T3+U3</f>
        <v>0.84770208604954367</v>
      </c>
      <c r="W3" s="11">
        <f t="shared" si="3"/>
        <v>38</v>
      </c>
      <c r="X3" s="11">
        <f t="shared" si="4"/>
        <v>236</v>
      </c>
      <c r="Z3">
        <v>342</v>
      </c>
      <c r="AA3">
        <f t="shared" ref="AA3:AA33" si="7">Z3-C3</f>
        <v>134</v>
      </c>
    </row>
    <row r="4" spans="1:27" x14ac:dyDescent="0.25">
      <c r="A4" s="6" t="s">
        <v>31</v>
      </c>
      <c r="B4" s="7">
        <v>9</v>
      </c>
      <c r="C4" s="8">
        <v>17</v>
      </c>
      <c r="D4" s="7">
        <v>4</v>
      </c>
      <c r="E4" s="8">
        <v>8</v>
      </c>
      <c r="F4" s="7">
        <v>6</v>
      </c>
      <c r="G4" s="9">
        <v>5</v>
      </c>
      <c r="H4" s="9">
        <v>0</v>
      </c>
      <c r="I4" s="9">
        <v>0</v>
      </c>
      <c r="J4" s="8">
        <f t="shared" si="5"/>
        <v>13</v>
      </c>
      <c r="K4" s="7">
        <v>0</v>
      </c>
      <c r="L4" s="7">
        <v>0</v>
      </c>
      <c r="M4" s="7">
        <v>0</v>
      </c>
      <c r="N4" s="7">
        <v>1</v>
      </c>
      <c r="O4" s="7">
        <v>0</v>
      </c>
      <c r="P4" s="7">
        <v>0</v>
      </c>
      <c r="Q4" s="7">
        <v>0</v>
      </c>
      <c r="R4" s="7">
        <v>1</v>
      </c>
      <c r="S4" s="10">
        <f t="shared" si="0"/>
        <v>0.47058823529411764</v>
      </c>
      <c r="T4" s="10">
        <f t="shared" si="6"/>
        <v>0.47058823529411764</v>
      </c>
      <c r="U4" s="10">
        <f t="shared" si="1"/>
        <v>0.76470588235294112</v>
      </c>
      <c r="V4" s="10">
        <f t="shared" si="2"/>
        <v>1.2352941176470589</v>
      </c>
      <c r="W4" s="11">
        <f t="shared" si="3"/>
        <v>10</v>
      </c>
      <c r="X4" s="11">
        <f t="shared" si="4"/>
        <v>17</v>
      </c>
      <c r="Z4">
        <v>209</v>
      </c>
      <c r="AA4">
        <f t="shared" si="7"/>
        <v>192</v>
      </c>
    </row>
    <row r="5" spans="1:27" x14ac:dyDescent="0.25">
      <c r="A5" s="6" t="s">
        <v>30</v>
      </c>
      <c r="B5" s="7">
        <v>88</v>
      </c>
      <c r="C5" s="8">
        <v>236</v>
      </c>
      <c r="D5" s="7">
        <v>23</v>
      </c>
      <c r="E5" s="8">
        <v>69</v>
      </c>
      <c r="F5" s="7">
        <v>20</v>
      </c>
      <c r="G5" s="9">
        <v>3</v>
      </c>
      <c r="H5" s="9">
        <v>4</v>
      </c>
      <c r="I5" s="9">
        <v>5</v>
      </c>
      <c r="J5" s="8">
        <f t="shared" si="5"/>
        <v>95</v>
      </c>
      <c r="K5" s="7">
        <v>4</v>
      </c>
      <c r="L5" s="7">
        <v>1</v>
      </c>
      <c r="M5" s="7">
        <v>17</v>
      </c>
      <c r="N5" s="7">
        <v>39</v>
      </c>
      <c r="O5" s="7">
        <v>12</v>
      </c>
      <c r="P5" s="7">
        <v>0</v>
      </c>
      <c r="Q5" s="7">
        <v>3</v>
      </c>
      <c r="R5" s="7">
        <v>2</v>
      </c>
      <c r="S5" s="10">
        <f>E5/C5</f>
        <v>0.2923728813559322</v>
      </c>
      <c r="T5" s="10">
        <f>(E5+M5)/(C5+M5+P5+Q5)</f>
        <v>0.3359375</v>
      </c>
      <c r="U5" s="10">
        <f>J5/C5</f>
        <v>0.40254237288135591</v>
      </c>
      <c r="V5" s="10">
        <f>T5+U5</f>
        <v>0.73847987288135597</v>
      </c>
      <c r="W5" s="11">
        <f t="shared" si="3"/>
        <v>38</v>
      </c>
      <c r="X5" s="11">
        <f t="shared" si="4"/>
        <v>256</v>
      </c>
      <c r="Z5">
        <v>309</v>
      </c>
      <c r="AA5">
        <f t="shared" si="7"/>
        <v>73</v>
      </c>
    </row>
    <row r="6" spans="1:27" x14ac:dyDescent="0.25">
      <c r="A6" s="6" t="s">
        <v>32</v>
      </c>
      <c r="B6" s="15">
        <v>122</v>
      </c>
      <c r="C6" s="16">
        <v>485</v>
      </c>
      <c r="D6" s="15">
        <v>69</v>
      </c>
      <c r="E6" s="16">
        <v>147</v>
      </c>
      <c r="F6" s="15">
        <v>89</v>
      </c>
      <c r="G6" s="17">
        <v>31</v>
      </c>
      <c r="H6" s="17">
        <v>1</v>
      </c>
      <c r="I6" s="17">
        <v>32</v>
      </c>
      <c r="J6" s="8">
        <f t="shared" si="5"/>
        <v>276</v>
      </c>
      <c r="K6" s="15">
        <v>0</v>
      </c>
      <c r="L6" s="15">
        <v>0</v>
      </c>
      <c r="M6" s="15">
        <v>55</v>
      </c>
      <c r="N6" s="15">
        <v>124</v>
      </c>
      <c r="O6" s="15">
        <v>9</v>
      </c>
      <c r="P6" s="15">
        <v>0</v>
      </c>
      <c r="Q6" s="15">
        <v>3</v>
      </c>
      <c r="R6" s="15">
        <v>3</v>
      </c>
      <c r="S6" s="18">
        <f t="shared" si="0"/>
        <v>0.30309278350515462</v>
      </c>
      <c r="T6" s="10">
        <f t="shared" ref="T6:T34" si="8">(E6+M6)/(C6+M6+P6+Q6)</f>
        <v>0.3720073664825046</v>
      </c>
      <c r="U6" s="18">
        <f t="shared" si="1"/>
        <v>0.56907216494845358</v>
      </c>
      <c r="V6" s="18">
        <f t="shared" si="2"/>
        <v>0.94107953143095813</v>
      </c>
      <c r="W6" s="19">
        <f t="shared" si="3"/>
        <v>126</v>
      </c>
      <c r="X6" s="19">
        <f t="shared" si="4"/>
        <v>543</v>
      </c>
      <c r="Y6" s="32"/>
      <c r="Z6" s="32">
        <v>552</v>
      </c>
      <c r="AA6">
        <f t="shared" si="7"/>
        <v>67</v>
      </c>
    </row>
    <row r="7" spans="1:27" x14ac:dyDescent="0.25">
      <c r="A7" s="6" t="s">
        <v>33</v>
      </c>
      <c r="B7" s="7">
        <v>0</v>
      </c>
      <c r="C7" s="8">
        <v>0</v>
      </c>
      <c r="D7" s="7">
        <v>0</v>
      </c>
      <c r="E7" s="8">
        <v>0</v>
      </c>
      <c r="F7" s="7">
        <v>0</v>
      </c>
      <c r="G7" s="9">
        <v>0</v>
      </c>
      <c r="H7" s="9">
        <v>0</v>
      </c>
      <c r="I7" s="9">
        <v>0</v>
      </c>
      <c r="J7" s="8">
        <f t="shared" si="5"/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10" t="e">
        <f t="shared" si="0"/>
        <v>#DIV/0!</v>
      </c>
      <c r="T7" s="10" t="e">
        <f t="shared" si="8"/>
        <v>#DIV/0!</v>
      </c>
      <c r="U7" s="10" t="e">
        <f t="shared" si="1"/>
        <v>#DIV/0!</v>
      </c>
      <c r="V7" s="10" t="e">
        <f t="shared" si="2"/>
        <v>#DIV/0!</v>
      </c>
      <c r="W7" s="11">
        <f t="shared" si="3"/>
        <v>0</v>
      </c>
      <c r="X7" s="11">
        <f t="shared" si="4"/>
        <v>0</v>
      </c>
      <c r="Y7" s="12"/>
      <c r="Z7" s="13">
        <v>90</v>
      </c>
      <c r="AA7">
        <f t="shared" si="7"/>
        <v>90</v>
      </c>
    </row>
    <row r="8" spans="1:27" x14ac:dyDescent="0.25">
      <c r="A8" s="6" t="s">
        <v>34</v>
      </c>
      <c r="B8" s="7">
        <v>14</v>
      </c>
      <c r="C8" s="8">
        <v>14</v>
      </c>
      <c r="D8" s="7">
        <v>0</v>
      </c>
      <c r="E8" s="8">
        <v>1</v>
      </c>
      <c r="F8" s="7">
        <v>0</v>
      </c>
      <c r="G8" s="9">
        <v>0</v>
      </c>
      <c r="H8" s="9">
        <v>0</v>
      </c>
      <c r="I8" s="9">
        <v>0</v>
      </c>
      <c r="J8" s="8">
        <f t="shared" si="5"/>
        <v>1</v>
      </c>
      <c r="K8" s="7">
        <v>0</v>
      </c>
      <c r="L8" s="7">
        <v>0</v>
      </c>
      <c r="M8" s="7">
        <v>1</v>
      </c>
      <c r="N8" s="7">
        <v>2</v>
      </c>
      <c r="O8" s="7">
        <v>2</v>
      </c>
      <c r="P8" s="7">
        <v>0</v>
      </c>
      <c r="Q8" s="7">
        <v>0</v>
      </c>
      <c r="R8" s="7">
        <v>0</v>
      </c>
      <c r="S8" s="10">
        <f t="shared" si="0"/>
        <v>7.1428571428571425E-2</v>
      </c>
      <c r="T8" s="10">
        <f t="shared" si="8"/>
        <v>0.13333333333333333</v>
      </c>
      <c r="U8" s="10">
        <f t="shared" si="1"/>
        <v>7.1428571428571425E-2</v>
      </c>
      <c r="V8" s="10">
        <f t="shared" si="2"/>
        <v>0.20476190476190476</v>
      </c>
      <c r="W8" s="11">
        <f t="shared" si="3"/>
        <v>0</v>
      </c>
      <c r="X8" s="11">
        <f t="shared" si="4"/>
        <v>15</v>
      </c>
      <c r="Z8" s="32">
        <v>324</v>
      </c>
      <c r="AA8">
        <f t="shared" si="7"/>
        <v>310</v>
      </c>
    </row>
    <row r="9" spans="1:27" x14ac:dyDescent="0.25">
      <c r="A9" s="6" t="s">
        <v>35</v>
      </c>
      <c r="B9" s="7">
        <v>0</v>
      </c>
      <c r="C9" s="8">
        <v>0</v>
      </c>
      <c r="D9" s="7">
        <v>0</v>
      </c>
      <c r="E9" s="8">
        <v>0</v>
      </c>
      <c r="F9" s="7">
        <v>0</v>
      </c>
      <c r="G9" s="9">
        <v>0</v>
      </c>
      <c r="H9" s="9">
        <v>0</v>
      </c>
      <c r="I9" s="9">
        <v>0</v>
      </c>
      <c r="J9" s="8">
        <f t="shared" si="5"/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10" t="e">
        <f t="shared" si="0"/>
        <v>#DIV/0!</v>
      </c>
      <c r="T9" s="10" t="e">
        <f t="shared" si="8"/>
        <v>#DIV/0!</v>
      </c>
      <c r="U9" s="10" t="e">
        <f t="shared" si="1"/>
        <v>#DIV/0!</v>
      </c>
      <c r="V9" s="10" t="e">
        <f t="shared" si="2"/>
        <v>#DIV/0!</v>
      </c>
      <c r="W9" s="11">
        <f t="shared" si="3"/>
        <v>0</v>
      </c>
      <c r="X9" s="11">
        <f t="shared" si="4"/>
        <v>0</v>
      </c>
      <c r="Z9" s="14">
        <v>144</v>
      </c>
      <c r="AA9">
        <f t="shared" si="7"/>
        <v>144</v>
      </c>
    </row>
    <row r="10" spans="1:27" x14ac:dyDescent="0.25">
      <c r="A10" s="6" t="s">
        <v>36</v>
      </c>
      <c r="B10" s="7">
        <v>6</v>
      </c>
      <c r="C10" s="8">
        <v>12</v>
      </c>
      <c r="D10" s="7">
        <v>1</v>
      </c>
      <c r="E10" s="8">
        <v>0</v>
      </c>
      <c r="F10" s="7">
        <v>0</v>
      </c>
      <c r="G10" s="9">
        <v>0</v>
      </c>
      <c r="H10" s="9">
        <v>0</v>
      </c>
      <c r="I10" s="9">
        <v>0</v>
      </c>
      <c r="J10" s="8">
        <f t="shared" si="5"/>
        <v>0</v>
      </c>
      <c r="K10" s="7">
        <v>0</v>
      </c>
      <c r="L10" s="7">
        <v>0</v>
      </c>
      <c r="M10" s="7">
        <v>3</v>
      </c>
      <c r="N10" s="7">
        <v>5</v>
      </c>
      <c r="O10" s="7">
        <v>1</v>
      </c>
      <c r="P10" s="7">
        <v>0</v>
      </c>
      <c r="Q10" s="7">
        <v>0</v>
      </c>
      <c r="R10" s="7">
        <v>0</v>
      </c>
      <c r="S10" s="10">
        <f t="shared" si="0"/>
        <v>0</v>
      </c>
      <c r="T10" s="10">
        <f t="shared" si="8"/>
        <v>0.2</v>
      </c>
      <c r="U10" s="10">
        <f t="shared" si="1"/>
        <v>0</v>
      </c>
      <c r="V10" s="10">
        <f t="shared" si="2"/>
        <v>0.2</v>
      </c>
      <c r="W10" s="11">
        <f t="shared" si="3"/>
        <v>1</v>
      </c>
      <c r="X10" s="11">
        <f t="shared" si="4"/>
        <v>15</v>
      </c>
      <c r="Z10" s="14">
        <v>171</v>
      </c>
      <c r="AA10">
        <f t="shared" si="7"/>
        <v>159</v>
      </c>
    </row>
    <row r="11" spans="1:27" x14ac:dyDescent="0.25">
      <c r="A11" s="6" t="s">
        <v>37</v>
      </c>
      <c r="B11" s="7">
        <v>5</v>
      </c>
      <c r="C11" s="8">
        <v>41</v>
      </c>
      <c r="D11" s="7">
        <v>9</v>
      </c>
      <c r="E11" s="8">
        <v>14</v>
      </c>
      <c r="F11" s="7">
        <v>2</v>
      </c>
      <c r="G11" s="9">
        <v>3</v>
      </c>
      <c r="H11" s="9">
        <v>0</v>
      </c>
      <c r="I11" s="9">
        <v>0</v>
      </c>
      <c r="J11" s="8">
        <f t="shared" si="5"/>
        <v>17</v>
      </c>
      <c r="K11" s="7">
        <v>0</v>
      </c>
      <c r="L11" s="7">
        <v>0</v>
      </c>
      <c r="M11" s="7">
        <v>5</v>
      </c>
      <c r="N11" s="7">
        <v>3</v>
      </c>
      <c r="O11" s="7">
        <v>1</v>
      </c>
      <c r="P11" s="7">
        <v>0</v>
      </c>
      <c r="Q11" s="7">
        <v>0</v>
      </c>
      <c r="R11" s="7">
        <v>0</v>
      </c>
      <c r="S11" s="10">
        <f t="shared" si="0"/>
        <v>0.34146341463414637</v>
      </c>
      <c r="T11" s="10">
        <f t="shared" si="8"/>
        <v>0.41304347826086957</v>
      </c>
      <c r="U11" s="10">
        <f t="shared" si="1"/>
        <v>0.41463414634146339</v>
      </c>
      <c r="V11" s="10">
        <f t="shared" si="2"/>
        <v>0.82767762460233296</v>
      </c>
      <c r="W11" s="11">
        <f t="shared" si="3"/>
        <v>11</v>
      </c>
      <c r="X11" s="11">
        <f t="shared" si="4"/>
        <v>46</v>
      </c>
      <c r="Y11" s="12"/>
      <c r="Z11" s="13">
        <v>234</v>
      </c>
      <c r="AA11">
        <f t="shared" si="7"/>
        <v>193</v>
      </c>
    </row>
    <row r="12" spans="1:27" x14ac:dyDescent="0.25">
      <c r="A12" s="6" t="s">
        <v>38</v>
      </c>
      <c r="B12" s="7">
        <v>38</v>
      </c>
      <c r="C12" s="8">
        <v>111</v>
      </c>
      <c r="D12" s="7">
        <v>17</v>
      </c>
      <c r="E12" s="8">
        <v>28</v>
      </c>
      <c r="F12" s="7">
        <v>26</v>
      </c>
      <c r="G12" s="9">
        <v>4</v>
      </c>
      <c r="H12" s="9">
        <v>0</v>
      </c>
      <c r="I12" s="9">
        <v>9</v>
      </c>
      <c r="J12" s="8">
        <f t="shared" si="5"/>
        <v>59</v>
      </c>
      <c r="K12" s="7">
        <v>0</v>
      </c>
      <c r="L12" s="7">
        <v>0</v>
      </c>
      <c r="M12" s="7">
        <v>9</v>
      </c>
      <c r="N12" s="7">
        <v>28</v>
      </c>
      <c r="O12" s="7">
        <v>0</v>
      </c>
      <c r="P12" s="7">
        <v>0</v>
      </c>
      <c r="Q12" s="7">
        <v>1</v>
      </c>
      <c r="R12" s="7">
        <v>2</v>
      </c>
      <c r="S12" s="10">
        <f t="shared" si="0"/>
        <v>0.25225225225225223</v>
      </c>
      <c r="T12" s="10">
        <f t="shared" si="8"/>
        <v>0.30578512396694213</v>
      </c>
      <c r="U12" s="10">
        <f t="shared" si="1"/>
        <v>0.53153153153153154</v>
      </c>
      <c r="V12" s="10">
        <f t="shared" si="2"/>
        <v>0.83731665549847367</v>
      </c>
      <c r="W12" s="11">
        <f t="shared" si="3"/>
        <v>34</v>
      </c>
      <c r="X12" s="11">
        <f t="shared" si="4"/>
        <v>121</v>
      </c>
      <c r="Y12" s="12"/>
      <c r="Z12" s="13">
        <v>438</v>
      </c>
      <c r="AA12">
        <f t="shared" si="7"/>
        <v>327</v>
      </c>
    </row>
    <row r="13" spans="1:27" x14ac:dyDescent="0.25">
      <c r="A13" s="6" t="s">
        <v>39</v>
      </c>
      <c r="B13" s="15">
        <v>0</v>
      </c>
      <c r="C13" s="16">
        <v>0</v>
      </c>
      <c r="D13" s="15">
        <v>0</v>
      </c>
      <c r="E13" s="16">
        <v>0</v>
      </c>
      <c r="F13" s="15">
        <v>0</v>
      </c>
      <c r="G13" s="17">
        <v>0</v>
      </c>
      <c r="H13" s="17">
        <v>0</v>
      </c>
      <c r="I13" s="17">
        <v>0</v>
      </c>
      <c r="J13" s="8">
        <f t="shared" si="5"/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8" t="e">
        <f t="shared" si="0"/>
        <v>#DIV/0!</v>
      </c>
      <c r="T13" s="10" t="e">
        <f t="shared" si="8"/>
        <v>#DIV/0!</v>
      </c>
      <c r="U13" s="18" t="e">
        <f t="shared" si="1"/>
        <v>#DIV/0!</v>
      </c>
      <c r="V13" s="18" t="e">
        <f t="shared" si="2"/>
        <v>#DIV/0!</v>
      </c>
      <c r="W13" s="19">
        <f t="shared" si="3"/>
        <v>0</v>
      </c>
      <c r="X13" s="19">
        <f t="shared" si="4"/>
        <v>0</v>
      </c>
      <c r="Y13" s="20"/>
      <c r="Z13" s="21">
        <v>142</v>
      </c>
      <c r="AA13">
        <f t="shared" si="7"/>
        <v>142</v>
      </c>
    </row>
    <row r="14" spans="1:27" x14ac:dyDescent="0.25">
      <c r="A14" s="6" t="s">
        <v>40</v>
      </c>
      <c r="B14" s="15">
        <v>73</v>
      </c>
      <c r="C14" s="16">
        <v>227</v>
      </c>
      <c r="D14" s="15">
        <v>20</v>
      </c>
      <c r="E14" s="16">
        <v>59</v>
      </c>
      <c r="F14" s="15">
        <v>14</v>
      </c>
      <c r="G14" s="17">
        <v>9</v>
      </c>
      <c r="H14" s="17">
        <v>1</v>
      </c>
      <c r="I14" s="17">
        <v>0</v>
      </c>
      <c r="J14" s="8">
        <f t="shared" si="5"/>
        <v>70</v>
      </c>
      <c r="K14" s="15">
        <v>1</v>
      </c>
      <c r="L14" s="15">
        <v>0</v>
      </c>
      <c r="M14" s="15">
        <v>32</v>
      </c>
      <c r="N14" s="15">
        <v>52</v>
      </c>
      <c r="O14" s="15">
        <v>8</v>
      </c>
      <c r="P14" s="15">
        <v>0</v>
      </c>
      <c r="Q14" s="15">
        <v>1</v>
      </c>
      <c r="R14" s="15">
        <v>0</v>
      </c>
      <c r="S14" s="18">
        <f>E14/C14</f>
        <v>0.25991189427312777</v>
      </c>
      <c r="T14" s="10">
        <f t="shared" si="8"/>
        <v>0.35</v>
      </c>
      <c r="U14" s="18">
        <f>J14/C14</f>
        <v>0.30837004405286345</v>
      </c>
      <c r="V14" s="18">
        <f t="shared" si="2"/>
        <v>0.65837004405286348</v>
      </c>
      <c r="W14" s="19">
        <f t="shared" si="3"/>
        <v>34</v>
      </c>
      <c r="X14" s="19">
        <f t="shared" si="4"/>
        <v>260</v>
      </c>
      <c r="Y14" s="20"/>
      <c r="Z14" s="21">
        <v>372</v>
      </c>
      <c r="AA14">
        <f t="shared" si="7"/>
        <v>145</v>
      </c>
    </row>
    <row r="15" spans="1:27" x14ac:dyDescent="0.25">
      <c r="A15" s="6" t="s">
        <v>41</v>
      </c>
      <c r="B15" s="15">
        <v>28</v>
      </c>
      <c r="C15" s="16">
        <v>73</v>
      </c>
      <c r="D15" s="15">
        <v>6</v>
      </c>
      <c r="E15" s="16">
        <v>19</v>
      </c>
      <c r="F15" s="15">
        <v>10</v>
      </c>
      <c r="G15" s="17">
        <v>7</v>
      </c>
      <c r="H15" s="17">
        <v>0</v>
      </c>
      <c r="I15" s="17">
        <v>3</v>
      </c>
      <c r="J15" s="8">
        <f t="shared" si="5"/>
        <v>35</v>
      </c>
      <c r="K15" s="15">
        <v>1</v>
      </c>
      <c r="L15" s="15">
        <v>0</v>
      </c>
      <c r="M15" s="15">
        <v>4</v>
      </c>
      <c r="N15" s="15">
        <v>23</v>
      </c>
      <c r="O15" s="15">
        <v>3</v>
      </c>
      <c r="P15" s="15">
        <v>0</v>
      </c>
      <c r="Q15" s="15">
        <v>0</v>
      </c>
      <c r="R15" s="15">
        <v>0</v>
      </c>
      <c r="S15" s="18">
        <f t="shared" si="0"/>
        <v>0.26027397260273971</v>
      </c>
      <c r="T15" s="10">
        <f t="shared" si="8"/>
        <v>0.29870129870129869</v>
      </c>
      <c r="U15" s="18">
        <f t="shared" si="1"/>
        <v>0.47945205479452052</v>
      </c>
      <c r="V15" s="18">
        <f t="shared" si="2"/>
        <v>0.77815335349581916</v>
      </c>
      <c r="W15" s="19">
        <f t="shared" si="3"/>
        <v>13</v>
      </c>
      <c r="X15" s="19">
        <f t="shared" si="4"/>
        <v>77</v>
      </c>
      <c r="Y15" s="20"/>
      <c r="Z15" s="21">
        <v>213</v>
      </c>
      <c r="AA15">
        <f t="shared" si="7"/>
        <v>140</v>
      </c>
    </row>
    <row r="16" spans="1:27" x14ac:dyDescent="0.25">
      <c r="A16" s="6" t="s">
        <v>42</v>
      </c>
      <c r="B16" s="15">
        <v>96</v>
      </c>
      <c r="C16" s="16">
        <v>388</v>
      </c>
      <c r="D16" s="15">
        <v>40</v>
      </c>
      <c r="E16" s="16">
        <v>80</v>
      </c>
      <c r="F16" s="15">
        <v>45</v>
      </c>
      <c r="G16" s="17">
        <v>16</v>
      </c>
      <c r="H16" s="17">
        <v>4</v>
      </c>
      <c r="I16" s="17">
        <v>14</v>
      </c>
      <c r="J16" s="8">
        <f t="shared" si="5"/>
        <v>146</v>
      </c>
      <c r="K16" s="15">
        <v>1</v>
      </c>
      <c r="L16" s="15">
        <v>0</v>
      </c>
      <c r="M16" s="15">
        <v>49</v>
      </c>
      <c r="N16" s="15">
        <v>129</v>
      </c>
      <c r="O16" s="15">
        <v>11</v>
      </c>
      <c r="P16" s="15">
        <v>0</v>
      </c>
      <c r="Q16" s="15">
        <v>3</v>
      </c>
      <c r="R16" s="15">
        <v>3</v>
      </c>
      <c r="S16" s="18">
        <f>SUM(E16/C16)</f>
        <v>0.20618556701030927</v>
      </c>
      <c r="T16" s="10">
        <f t="shared" si="8"/>
        <v>0.29318181818181815</v>
      </c>
      <c r="U16" s="18">
        <f>SUM(J16/C16)</f>
        <v>0.37628865979381443</v>
      </c>
      <c r="V16" s="18">
        <f>SUM(T16+U16)</f>
        <v>0.66947047797563264</v>
      </c>
      <c r="W16" s="19">
        <f>SUM(D16+F16-I16)</f>
        <v>71</v>
      </c>
      <c r="X16" s="19">
        <f>SUM(C16+M16+P16+Q16)</f>
        <v>440</v>
      </c>
      <c r="Y16" s="32"/>
      <c r="Z16" s="21">
        <v>553</v>
      </c>
      <c r="AA16">
        <f t="shared" si="7"/>
        <v>165</v>
      </c>
    </row>
    <row r="17" spans="1:27" x14ac:dyDescent="0.25">
      <c r="A17" s="6" t="s">
        <v>43</v>
      </c>
      <c r="B17" s="15">
        <v>77</v>
      </c>
      <c r="C17" s="16">
        <v>232</v>
      </c>
      <c r="D17" s="15">
        <v>29</v>
      </c>
      <c r="E17" s="16">
        <v>62</v>
      </c>
      <c r="F17" s="15">
        <v>31</v>
      </c>
      <c r="G17" s="17">
        <v>11</v>
      </c>
      <c r="H17" s="17">
        <v>0</v>
      </c>
      <c r="I17" s="17">
        <v>11</v>
      </c>
      <c r="J17" s="8">
        <f t="shared" si="5"/>
        <v>106</v>
      </c>
      <c r="K17" s="15">
        <v>0</v>
      </c>
      <c r="L17" s="15">
        <v>0</v>
      </c>
      <c r="M17" s="15">
        <v>41</v>
      </c>
      <c r="N17" s="15">
        <v>61</v>
      </c>
      <c r="O17" s="15">
        <v>10</v>
      </c>
      <c r="P17" s="15">
        <v>0</v>
      </c>
      <c r="Q17" s="15">
        <v>3</v>
      </c>
      <c r="R17" s="15">
        <v>2</v>
      </c>
      <c r="S17" s="18">
        <f t="shared" ref="S17:S34" si="9">SUM(E17/C17)</f>
        <v>0.26724137931034481</v>
      </c>
      <c r="T17" s="10">
        <f t="shared" si="8"/>
        <v>0.37318840579710144</v>
      </c>
      <c r="U17" s="18">
        <f t="shared" ref="U17:U34" si="10">SUM(J17/C17)</f>
        <v>0.45689655172413796</v>
      </c>
      <c r="V17" s="18">
        <f t="shared" ref="V17:V34" si="11">SUM(T17+U17)</f>
        <v>0.83008495752123945</v>
      </c>
      <c r="W17" s="19">
        <f t="shared" ref="W17:W34" si="12">SUM(D17+F17-I17)</f>
        <v>49</v>
      </c>
      <c r="X17" s="19">
        <f t="shared" ref="X17:X34" si="13">SUM(C17+M17+P17+Q17)</f>
        <v>276</v>
      </c>
      <c r="Y17" s="32"/>
      <c r="Z17" s="21">
        <v>346</v>
      </c>
      <c r="AA17">
        <f t="shared" si="7"/>
        <v>114</v>
      </c>
    </row>
    <row r="18" spans="1:27" x14ac:dyDescent="0.25">
      <c r="A18" s="6" t="s">
        <v>44</v>
      </c>
      <c r="B18" s="15">
        <v>79</v>
      </c>
      <c r="C18" s="16">
        <v>220</v>
      </c>
      <c r="D18" s="15">
        <v>23</v>
      </c>
      <c r="E18" s="16">
        <v>58</v>
      </c>
      <c r="F18" s="15">
        <v>26</v>
      </c>
      <c r="G18" s="17">
        <v>14</v>
      </c>
      <c r="H18" s="17">
        <v>0</v>
      </c>
      <c r="I18" s="17">
        <v>5</v>
      </c>
      <c r="J18" s="8">
        <f t="shared" si="5"/>
        <v>87</v>
      </c>
      <c r="K18" s="15">
        <v>0</v>
      </c>
      <c r="L18" s="15">
        <v>0</v>
      </c>
      <c r="M18" s="15">
        <v>13</v>
      </c>
      <c r="N18" s="15">
        <v>46</v>
      </c>
      <c r="O18" s="15">
        <v>11</v>
      </c>
      <c r="P18" s="15">
        <v>0</v>
      </c>
      <c r="Q18" s="15">
        <v>2</v>
      </c>
      <c r="R18" s="15">
        <v>7</v>
      </c>
      <c r="S18" s="18">
        <f t="shared" si="9"/>
        <v>0.26363636363636361</v>
      </c>
      <c r="T18" s="10">
        <f t="shared" si="8"/>
        <v>0.30212765957446808</v>
      </c>
      <c r="U18" s="18">
        <f t="shared" si="10"/>
        <v>0.39545454545454545</v>
      </c>
      <c r="V18" s="18">
        <f t="shared" si="11"/>
        <v>0.69758220502901347</v>
      </c>
      <c r="W18" s="19">
        <f t="shared" si="12"/>
        <v>44</v>
      </c>
      <c r="X18" s="19">
        <f t="shared" si="13"/>
        <v>235</v>
      </c>
      <c r="Y18" s="32"/>
      <c r="Z18" s="21">
        <v>537</v>
      </c>
      <c r="AA18">
        <f t="shared" si="7"/>
        <v>317</v>
      </c>
    </row>
    <row r="19" spans="1:27" x14ac:dyDescent="0.25">
      <c r="A19" s="6" t="s">
        <v>45</v>
      </c>
      <c r="B19" s="15">
        <v>12</v>
      </c>
      <c r="C19" s="16">
        <v>38</v>
      </c>
      <c r="D19" s="15">
        <v>4</v>
      </c>
      <c r="E19" s="16">
        <v>13</v>
      </c>
      <c r="F19" s="15">
        <v>5</v>
      </c>
      <c r="G19" s="17">
        <v>7</v>
      </c>
      <c r="H19" s="17">
        <v>0</v>
      </c>
      <c r="I19" s="17">
        <v>1</v>
      </c>
      <c r="J19" s="8">
        <f t="shared" si="5"/>
        <v>23</v>
      </c>
      <c r="K19" s="15">
        <v>0</v>
      </c>
      <c r="L19" s="15">
        <v>0</v>
      </c>
      <c r="M19" s="15">
        <v>1</v>
      </c>
      <c r="N19" s="15">
        <v>6</v>
      </c>
      <c r="O19" s="15">
        <v>3</v>
      </c>
      <c r="P19" s="15">
        <v>1</v>
      </c>
      <c r="Q19" s="15">
        <v>0</v>
      </c>
      <c r="R19" s="15">
        <v>0</v>
      </c>
      <c r="S19" s="18">
        <f t="shared" si="9"/>
        <v>0.34210526315789475</v>
      </c>
      <c r="T19" s="10">
        <f t="shared" si="8"/>
        <v>0.35</v>
      </c>
      <c r="U19" s="18">
        <f t="shared" si="10"/>
        <v>0.60526315789473684</v>
      </c>
      <c r="V19" s="18">
        <f t="shared" si="11"/>
        <v>0.95526315789473681</v>
      </c>
      <c r="W19" s="19">
        <f t="shared" si="12"/>
        <v>8</v>
      </c>
      <c r="X19" s="19">
        <f t="shared" si="13"/>
        <v>40</v>
      </c>
      <c r="Y19" s="32"/>
      <c r="Z19" s="21">
        <v>77</v>
      </c>
      <c r="AA19">
        <f t="shared" si="7"/>
        <v>39</v>
      </c>
    </row>
    <row r="20" spans="1:27" x14ac:dyDescent="0.25">
      <c r="A20" s="6" t="s">
        <v>46</v>
      </c>
      <c r="B20" s="15">
        <v>17</v>
      </c>
      <c r="C20" s="16">
        <v>60</v>
      </c>
      <c r="D20" s="15">
        <v>10</v>
      </c>
      <c r="E20" s="16">
        <v>20</v>
      </c>
      <c r="F20" s="15">
        <v>10</v>
      </c>
      <c r="G20" s="17">
        <v>7</v>
      </c>
      <c r="H20" s="17">
        <v>0</v>
      </c>
      <c r="I20" s="17">
        <v>3</v>
      </c>
      <c r="J20" s="8">
        <f t="shared" si="5"/>
        <v>36</v>
      </c>
      <c r="K20" s="15">
        <v>0</v>
      </c>
      <c r="L20" s="15">
        <v>0</v>
      </c>
      <c r="M20" s="15">
        <v>11</v>
      </c>
      <c r="N20" s="15">
        <v>13</v>
      </c>
      <c r="O20" s="15">
        <v>1</v>
      </c>
      <c r="P20" s="15">
        <v>0</v>
      </c>
      <c r="Q20" s="15">
        <v>0</v>
      </c>
      <c r="R20" s="15">
        <v>1</v>
      </c>
      <c r="S20" s="18">
        <f t="shared" si="9"/>
        <v>0.33333333333333331</v>
      </c>
      <c r="T20" s="10">
        <f t="shared" si="8"/>
        <v>0.43661971830985913</v>
      </c>
      <c r="U20" s="18">
        <f t="shared" si="10"/>
        <v>0.6</v>
      </c>
      <c r="V20" s="18">
        <f t="shared" si="11"/>
        <v>1.0366197183098591</v>
      </c>
      <c r="W20" s="19">
        <f t="shared" si="12"/>
        <v>17</v>
      </c>
      <c r="X20" s="19">
        <f t="shared" si="13"/>
        <v>71</v>
      </c>
      <c r="Y20" s="32"/>
      <c r="Z20" s="21">
        <v>468</v>
      </c>
      <c r="AA20">
        <f t="shared" si="7"/>
        <v>408</v>
      </c>
    </row>
    <row r="21" spans="1:27" x14ac:dyDescent="0.25">
      <c r="A21" s="6" t="s">
        <v>47</v>
      </c>
      <c r="B21" s="15">
        <v>85</v>
      </c>
      <c r="C21" s="16">
        <v>222</v>
      </c>
      <c r="D21" s="15">
        <v>39</v>
      </c>
      <c r="E21" s="16">
        <v>60</v>
      </c>
      <c r="F21" s="15">
        <v>23</v>
      </c>
      <c r="G21" s="17">
        <v>17</v>
      </c>
      <c r="H21" s="17">
        <v>2</v>
      </c>
      <c r="I21" s="17">
        <v>5</v>
      </c>
      <c r="J21" s="8">
        <f t="shared" si="5"/>
        <v>96</v>
      </c>
      <c r="K21" s="15">
        <v>7</v>
      </c>
      <c r="L21" s="15">
        <v>0</v>
      </c>
      <c r="M21" s="15">
        <v>24</v>
      </c>
      <c r="N21" s="15">
        <v>33</v>
      </c>
      <c r="O21" s="15">
        <v>7</v>
      </c>
      <c r="P21" s="15">
        <v>0</v>
      </c>
      <c r="Q21" s="15">
        <v>2</v>
      </c>
      <c r="R21" s="15">
        <v>2</v>
      </c>
      <c r="S21" s="18">
        <f t="shared" si="9"/>
        <v>0.27027027027027029</v>
      </c>
      <c r="T21" s="10">
        <f t="shared" si="8"/>
        <v>0.33870967741935482</v>
      </c>
      <c r="U21" s="18">
        <f t="shared" si="10"/>
        <v>0.43243243243243246</v>
      </c>
      <c r="V21" s="18">
        <f t="shared" si="11"/>
        <v>0.77114210985178722</v>
      </c>
      <c r="W21" s="19">
        <f t="shared" si="12"/>
        <v>57</v>
      </c>
      <c r="X21" s="19">
        <f t="shared" si="13"/>
        <v>248</v>
      </c>
      <c r="Y21" s="32"/>
      <c r="Z21" s="21">
        <v>239</v>
      </c>
      <c r="AA21">
        <f t="shared" si="7"/>
        <v>17</v>
      </c>
    </row>
    <row r="22" spans="1:27" x14ac:dyDescent="0.25">
      <c r="A22" s="6" t="s">
        <v>48</v>
      </c>
      <c r="B22" s="15">
        <v>61</v>
      </c>
      <c r="C22" s="16">
        <v>191</v>
      </c>
      <c r="D22" s="15">
        <v>20</v>
      </c>
      <c r="E22" s="16">
        <v>43</v>
      </c>
      <c r="F22" s="15">
        <v>15</v>
      </c>
      <c r="G22" s="17">
        <v>11</v>
      </c>
      <c r="H22" s="17">
        <v>1</v>
      </c>
      <c r="I22" s="17">
        <v>5</v>
      </c>
      <c r="J22" s="8">
        <f t="shared" si="5"/>
        <v>71</v>
      </c>
      <c r="K22" s="15">
        <v>0</v>
      </c>
      <c r="L22" s="15">
        <v>0</v>
      </c>
      <c r="M22" s="15">
        <v>20</v>
      </c>
      <c r="N22" s="15">
        <v>26</v>
      </c>
      <c r="O22" s="15">
        <v>8</v>
      </c>
      <c r="P22" s="15">
        <v>0</v>
      </c>
      <c r="Q22" s="15">
        <v>1</v>
      </c>
      <c r="R22" s="15">
        <v>3</v>
      </c>
      <c r="S22" s="18">
        <f t="shared" si="9"/>
        <v>0.22513089005235601</v>
      </c>
      <c r="T22" s="10">
        <f t="shared" si="8"/>
        <v>0.29716981132075471</v>
      </c>
      <c r="U22" s="18">
        <f t="shared" si="10"/>
        <v>0.37172774869109948</v>
      </c>
      <c r="V22" s="18">
        <f t="shared" si="11"/>
        <v>0.66889756001185419</v>
      </c>
      <c r="W22" s="19">
        <f t="shared" si="12"/>
        <v>30</v>
      </c>
      <c r="X22" s="19">
        <f t="shared" si="13"/>
        <v>212</v>
      </c>
      <c r="Y22" s="32"/>
      <c r="Z22" s="21">
        <v>549</v>
      </c>
      <c r="AA22">
        <f t="shared" si="7"/>
        <v>358</v>
      </c>
    </row>
    <row r="23" spans="1:27" x14ac:dyDescent="0.25">
      <c r="A23" s="6" t="s">
        <v>49</v>
      </c>
      <c r="B23" s="15">
        <v>47</v>
      </c>
      <c r="C23" s="16">
        <v>95</v>
      </c>
      <c r="D23" s="15">
        <v>11</v>
      </c>
      <c r="E23" s="16">
        <v>25</v>
      </c>
      <c r="F23" s="15">
        <v>4</v>
      </c>
      <c r="G23" s="17">
        <v>3</v>
      </c>
      <c r="H23" s="17">
        <v>0</v>
      </c>
      <c r="I23" s="17">
        <v>1</v>
      </c>
      <c r="J23" s="8">
        <f t="shared" si="5"/>
        <v>31</v>
      </c>
      <c r="K23" s="15">
        <v>0</v>
      </c>
      <c r="L23" s="15">
        <v>0</v>
      </c>
      <c r="M23" s="15">
        <v>5</v>
      </c>
      <c r="N23" s="15">
        <v>12</v>
      </c>
      <c r="O23" s="15">
        <v>3</v>
      </c>
      <c r="P23" s="15">
        <v>0</v>
      </c>
      <c r="Q23" s="15">
        <v>0</v>
      </c>
      <c r="R23" s="15">
        <v>2</v>
      </c>
      <c r="S23" s="18">
        <f>SUM(E23/C23)</f>
        <v>0.26315789473684209</v>
      </c>
      <c r="T23" s="10">
        <f t="shared" si="8"/>
        <v>0.3</v>
      </c>
      <c r="U23" s="18">
        <f>SUM(J23/C23)</f>
        <v>0.32631578947368423</v>
      </c>
      <c r="V23" s="18">
        <f>SUM(T23+U23)</f>
        <v>0.62631578947368416</v>
      </c>
      <c r="W23" s="19">
        <f>SUM(D23+F23-I23)</f>
        <v>14</v>
      </c>
      <c r="X23" s="19">
        <f>SUM(C23+M23+P23+Q23)</f>
        <v>100</v>
      </c>
      <c r="Y23" s="32"/>
      <c r="Z23" s="21">
        <v>214</v>
      </c>
      <c r="AA23">
        <f t="shared" si="7"/>
        <v>119</v>
      </c>
    </row>
    <row r="24" spans="1:27" x14ac:dyDescent="0.25">
      <c r="A24" s="6" t="s">
        <v>50</v>
      </c>
      <c r="B24" s="15">
        <v>83</v>
      </c>
      <c r="C24" s="16">
        <v>273</v>
      </c>
      <c r="D24" s="15">
        <v>30</v>
      </c>
      <c r="E24" s="16">
        <v>69</v>
      </c>
      <c r="F24" s="15">
        <v>22</v>
      </c>
      <c r="G24" s="17">
        <v>12</v>
      </c>
      <c r="H24" s="17">
        <v>1</v>
      </c>
      <c r="I24" s="17">
        <v>4</v>
      </c>
      <c r="J24" s="8">
        <f t="shared" si="5"/>
        <v>95</v>
      </c>
      <c r="K24" s="15">
        <v>6</v>
      </c>
      <c r="L24" s="15">
        <v>3</v>
      </c>
      <c r="M24" s="15">
        <v>21</v>
      </c>
      <c r="N24" s="15">
        <v>40</v>
      </c>
      <c r="O24" s="15">
        <v>8</v>
      </c>
      <c r="P24" s="15">
        <v>0</v>
      </c>
      <c r="Q24" s="15">
        <v>1</v>
      </c>
      <c r="R24" s="15">
        <v>6</v>
      </c>
      <c r="S24" s="18">
        <f t="shared" si="9"/>
        <v>0.25274725274725274</v>
      </c>
      <c r="T24" s="10">
        <f t="shared" si="8"/>
        <v>0.30508474576271188</v>
      </c>
      <c r="U24" s="18">
        <f t="shared" si="10"/>
        <v>0.34798534798534797</v>
      </c>
      <c r="V24" s="18">
        <f t="shared" si="11"/>
        <v>0.6530700937480598</v>
      </c>
      <c r="W24" s="19">
        <f t="shared" si="12"/>
        <v>48</v>
      </c>
      <c r="X24" s="19">
        <f t="shared" si="13"/>
        <v>295</v>
      </c>
      <c r="Y24" s="32"/>
      <c r="Z24" s="21">
        <v>344</v>
      </c>
      <c r="AA24">
        <f t="shared" si="7"/>
        <v>71</v>
      </c>
    </row>
    <row r="25" spans="1:27" x14ac:dyDescent="0.25">
      <c r="A25" s="6" t="s">
        <v>51</v>
      </c>
      <c r="B25" s="15">
        <v>1</v>
      </c>
      <c r="C25" s="16">
        <v>3</v>
      </c>
      <c r="D25" s="15">
        <v>0</v>
      </c>
      <c r="E25" s="16">
        <v>0</v>
      </c>
      <c r="F25" s="15">
        <v>0</v>
      </c>
      <c r="G25" s="17">
        <v>0</v>
      </c>
      <c r="H25" s="17">
        <v>0</v>
      </c>
      <c r="I25" s="17">
        <v>0</v>
      </c>
      <c r="J25" s="8">
        <f t="shared" si="5"/>
        <v>0</v>
      </c>
      <c r="K25" s="15">
        <v>0</v>
      </c>
      <c r="L25" s="15">
        <v>0</v>
      </c>
      <c r="M25" s="15">
        <v>1</v>
      </c>
      <c r="N25" s="15">
        <v>1</v>
      </c>
      <c r="O25" s="15">
        <v>0</v>
      </c>
      <c r="P25" s="15">
        <v>0</v>
      </c>
      <c r="Q25" s="15">
        <v>0</v>
      </c>
      <c r="R25" s="15">
        <v>0</v>
      </c>
      <c r="S25" s="18">
        <f t="shared" si="9"/>
        <v>0</v>
      </c>
      <c r="T25" s="10">
        <f t="shared" si="8"/>
        <v>0.25</v>
      </c>
      <c r="U25" s="18">
        <f t="shared" si="10"/>
        <v>0</v>
      </c>
      <c r="V25" s="18">
        <f t="shared" si="11"/>
        <v>0.25</v>
      </c>
      <c r="W25" s="19">
        <f t="shared" si="12"/>
        <v>0</v>
      </c>
      <c r="X25" s="19">
        <f t="shared" si="13"/>
        <v>4</v>
      </c>
      <c r="Y25" s="32"/>
      <c r="Z25" s="21">
        <v>160</v>
      </c>
      <c r="AA25">
        <f t="shared" si="7"/>
        <v>157</v>
      </c>
    </row>
    <row r="26" spans="1:27" x14ac:dyDescent="0.25">
      <c r="A26" s="6" t="s">
        <v>52</v>
      </c>
      <c r="B26" s="15">
        <v>86</v>
      </c>
      <c r="C26" s="16">
        <v>331</v>
      </c>
      <c r="D26" s="15">
        <v>45</v>
      </c>
      <c r="E26" s="16">
        <v>88</v>
      </c>
      <c r="F26" s="15">
        <v>36</v>
      </c>
      <c r="G26" s="17">
        <v>20</v>
      </c>
      <c r="H26" s="17">
        <v>4</v>
      </c>
      <c r="I26" s="17">
        <v>7</v>
      </c>
      <c r="J26" s="8">
        <f t="shared" si="5"/>
        <v>137</v>
      </c>
      <c r="K26" s="15">
        <v>1</v>
      </c>
      <c r="L26" s="15">
        <v>0</v>
      </c>
      <c r="M26" s="15">
        <v>9</v>
      </c>
      <c r="N26" s="15">
        <v>74</v>
      </c>
      <c r="O26" s="15">
        <v>8</v>
      </c>
      <c r="P26" s="15">
        <v>0</v>
      </c>
      <c r="Q26" s="15">
        <v>2</v>
      </c>
      <c r="R26" s="15">
        <v>5</v>
      </c>
      <c r="S26" s="18">
        <f t="shared" si="9"/>
        <v>0.26586102719033233</v>
      </c>
      <c r="T26" s="10">
        <f t="shared" si="8"/>
        <v>0.28362573099415206</v>
      </c>
      <c r="U26" s="18">
        <f t="shared" si="10"/>
        <v>0.41389728096676737</v>
      </c>
      <c r="V26" s="18">
        <f t="shared" si="11"/>
        <v>0.69752301196091948</v>
      </c>
      <c r="W26" s="19">
        <f t="shared" si="12"/>
        <v>74</v>
      </c>
      <c r="X26" s="19">
        <f t="shared" si="13"/>
        <v>342</v>
      </c>
      <c r="Y26" s="20"/>
      <c r="Z26" s="21">
        <v>365</v>
      </c>
      <c r="AA26">
        <f t="shared" si="7"/>
        <v>34</v>
      </c>
    </row>
    <row r="27" spans="1:27" x14ac:dyDescent="0.25">
      <c r="A27" s="6" t="s">
        <v>53</v>
      </c>
      <c r="B27" s="15">
        <v>10</v>
      </c>
      <c r="C27" s="16">
        <v>23</v>
      </c>
      <c r="D27" s="15">
        <v>2</v>
      </c>
      <c r="E27" s="16">
        <v>2</v>
      </c>
      <c r="F27" s="15">
        <v>0</v>
      </c>
      <c r="G27" s="17">
        <v>1</v>
      </c>
      <c r="H27" s="17">
        <v>0</v>
      </c>
      <c r="I27" s="17">
        <v>0</v>
      </c>
      <c r="J27" s="8">
        <f t="shared" si="5"/>
        <v>3</v>
      </c>
      <c r="K27" s="15">
        <v>0</v>
      </c>
      <c r="L27" s="15">
        <v>0</v>
      </c>
      <c r="M27" s="15">
        <v>1</v>
      </c>
      <c r="N27" s="15">
        <v>6</v>
      </c>
      <c r="O27" s="15">
        <v>1</v>
      </c>
      <c r="P27" s="15">
        <v>0</v>
      </c>
      <c r="Q27" s="15">
        <v>0</v>
      </c>
      <c r="R27" s="15">
        <v>2</v>
      </c>
      <c r="S27" s="18">
        <f>E27/C27</f>
        <v>8.6956521739130432E-2</v>
      </c>
      <c r="T27" s="10">
        <f t="shared" si="8"/>
        <v>0.125</v>
      </c>
      <c r="U27" s="18">
        <f t="shared" si="10"/>
        <v>0.13043478260869565</v>
      </c>
      <c r="V27" s="18">
        <f t="shared" si="11"/>
        <v>0.25543478260869568</v>
      </c>
      <c r="W27" s="19">
        <f t="shared" si="12"/>
        <v>2</v>
      </c>
      <c r="X27" s="19">
        <f t="shared" si="13"/>
        <v>24</v>
      </c>
      <c r="Y27" s="20"/>
      <c r="Z27" s="21">
        <v>208</v>
      </c>
      <c r="AA27">
        <f t="shared" si="7"/>
        <v>185</v>
      </c>
    </row>
    <row r="28" spans="1:27" x14ac:dyDescent="0.25">
      <c r="A28" s="6" t="s">
        <v>54</v>
      </c>
      <c r="B28" s="7">
        <v>0</v>
      </c>
      <c r="C28" s="8">
        <v>0</v>
      </c>
      <c r="D28" s="7">
        <v>0</v>
      </c>
      <c r="E28" s="8">
        <v>0</v>
      </c>
      <c r="F28" s="7">
        <v>0</v>
      </c>
      <c r="G28" s="9">
        <v>0</v>
      </c>
      <c r="H28" s="9">
        <v>0</v>
      </c>
      <c r="I28" s="9">
        <v>0</v>
      </c>
      <c r="J28" s="8">
        <f t="shared" si="5"/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10" t="e">
        <f t="shared" si="9"/>
        <v>#DIV/0!</v>
      </c>
      <c r="T28" s="10" t="e">
        <f t="shared" si="8"/>
        <v>#DIV/0!</v>
      </c>
      <c r="U28" s="10" t="e">
        <f t="shared" si="10"/>
        <v>#DIV/0!</v>
      </c>
      <c r="V28" s="10" t="e">
        <f t="shared" si="11"/>
        <v>#DIV/0!</v>
      </c>
      <c r="W28" s="11">
        <f t="shared" si="12"/>
        <v>0</v>
      </c>
      <c r="X28" s="11">
        <f t="shared" si="13"/>
        <v>0</v>
      </c>
      <c r="Z28" s="13">
        <v>394</v>
      </c>
      <c r="AA28">
        <f t="shared" si="7"/>
        <v>394</v>
      </c>
    </row>
    <row r="29" spans="1:27" x14ac:dyDescent="0.25">
      <c r="A29" s="6" t="s">
        <v>55</v>
      </c>
      <c r="B29" s="7">
        <v>33</v>
      </c>
      <c r="C29" s="8">
        <v>83</v>
      </c>
      <c r="D29" s="7">
        <v>9</v>
      </c>
      <c r="E29" s="8">
        <v>23</v>
      </c>
      <c r="F29" s="7">
        <v>19</v>
      </c>
      <c r="G29" s="9">
        <v>9</v>
      </c>
      <c r="H29" s="9">
        <v>1</v>
      </c>
      <c r="I29" s="9">
        <v>4</v>
      </c>
      <c r="J29" s="8">
        <f t="shared" si="5"/>
        <v>46</v>
      </c>
      <c r="K29" s="7">
        <v>0</v>
      </c>
      <c r="L29" s="7">
        <v>0</v>
      </c>
      <c r="M29" s="7">
        <v>7</v>
      </c>
      <c r="N29" s="7">
        <v>19</v>
      </c>
      <c r="O29" s="7">
        <v>4</v>
      </c>
      <c r="P29" s="7">
        <v>0</v>
      </c>
      <c r="Q29" s="7">
        <v>1</v>
      </c>
      <c r="R29" s="7">
        <v>3</v>
      </c>
      <c r="S29" s="10">
        <f>E29/C29</f>
        <v>0.27710843373493976</v>
      </c>
      <c r="T29" s="10">
        <f t="shared" si="8"/>
        <v>0.32967032967032966</v>
      </c>
      <c r="U29" s="10">
        <f t="shared" si="10"/>
        <v>0.55421686746987953</v>
      </c>
      <c r="V29" s="10">
        <f t="shared" si="11"/>
        <v>0.88388719714020914</v>
      </c>
      <c r="W29" s="11">
        <f t="shared" si="12"/>
        <v>24</v>
      </c>
      <c r="X29" s="11">
        <f t="shared" si="13"/>
        <v>91</v>
      </c>
      <c r="Z29" s="13">
        <v>81</v>
      </c>
      <c r="AA29">
        <f t="shared" si="7"/>
        <v>-2</v>
      </c>
    </row>
    <row r="30" spans="1:27" x14ac:dyDescent="0.25">
      <c r="A30" s="6" t="s">
        <v>56</v>
      </c>
      <c r="B30" s="7">
        <v>0</v>
      </c>
      <c r="C30" s="8">
        <v>0</v>
      </c>
      <c r="D30" s="7">
        <v>0</v>
      </c>
      <c r="E30" s="8">
        <v>0</v>
      </c>
      <c r="F30" s="7">
        <v>0</v>
      </c>
      <c r="G30" s="9">
        <v>0</v>
      </c>
      <c r="H30" s="9">
        <v>0</v>
      </c>
      <c r="I30" s="9">
        <v>0</v>
      </c>
      <c r="J30" s="8">
        <f t="shared" si="5"/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10" t="e">
        <f t="shared" si="9"/>
        <v>#DIV/0!</v>
      </c>
      <c r="T30" s="10" t="e">
        <f t="shared" si="8"/>
        <v>#DIV/0!</v>
      </c>
      <c r="U30" s="10" t="e">
        <f t="shared" si="10"/>
        <v>#DIV/0!</v>
      </c>
      <c r="V30" s="10" t="e">
        <f t="shared" si="11"/>
        <v>#DIV/0!</v>
      </c>
      <c r="W30" s="11">
        <f t="shared" si="12"/>
        <v>0</v>
      </c>
      <c r="X30" s="11">
        <f t="shared" si="13"/>
        <v>0</v>
      </c>
      <c r="Z30" s="13">
        <v>55</v>
      </c>
      <c r="AA30">
        <f t="shared" si="7"/>
        <v>55</v>
      </c>
    </row>
    <row r="31" spans="1:27" x14ac:dyDescent="0.25">
      <c r="A31" s="33" t="s">
        <v>59</v>
      </c>
      <c r="B31" s="34">
        <v>40</v>
      </c>
      <c r="C31" s="35">
        <v>86</v>
      </c>
      <c r="D31" s="34">
        <v>15</v>
      </c>
      <c r="E31" s="35">
        <v>23</v>
      </c>
      <c r="F31" s="34">
        <v>8</v>
      </c>
      <c r="G31" s="36">
        <v>7</v>
      </c>
      <c r="H31" s="36">
        <v>0</v>
      </c>
      <c r="I31" s="36">
        <v>3</v>
      </c>
      <c r="J31" s="35">
        <f t="shared" si="5"/>
        <v>39</v>
      </c>
      <c r="K31" s="34">
        <v>0</v>
      </c>
      <c r="L31" s="34">
        <v>0</v>
      </c>
      <c r="M31" s="34">
        <v>22</v>
      </c>
      <c r="N31" s="34">
        <v>18</v>
      </c>
      <c r="O31" s="34">
        <v>1</v>
      </c>
      <c r="P31" s="34">
        <v>0</v>
      </c>
      <c r="Q31" s="34">
        <v>1</v>
      </c>
      <c r="R31" s="34">
        <v>3</v>
      </c>
      <c r="S31" s="37">
        <f t="shared" si="9"/>
        <v>0.26744186046511625</v>
      </c>
      <c r="T31" s="37">
        <f t="shared" si="8"/>
        <v>0.41284403669724773</v>
      </c>
      <c r="U31" s="37">
        <f t="shared" si="10"/>
        <v>0.45348837209302323</v>
      </c>
      <c r="V31" s="37">
        <f t="shared" si="11"/>
        <v>0.86633240879027096</v>
      </c>
      <c r="W31" s="38">
        <v>0</v>
      </c>
      <c r="X31" s="38">
        <v>0</v>
      </c>
      <c r="Y31" s="39"/>
      <c r="Z31" s="40">
        <v>495</v>
      </c>
      <c r="AA31" s="39">
        <f t="shared" si="7"/>
        <v>409</v>
      </c>
    </row>
    <row r="32" spans="1:27" x14ac:dyDescent="0.25">
      <c r="A32" s="6" t="s">
        <v>57</v>
      </c>
      <c r="B32" s="7">
        <v>0</v>
      </c>
      <c r="C32" s="8">
        <v>0</v>
      </c>
      <c r="D32" s="7">
        <v>0</v>
      </c>
      <c r="E32" s="8">
        <v>0</v>
      </c>
      <c r="F32" s="7">
        <v>0</v>
      </c>
      <c r="G32" s="9">
        <v>0</v>
      </c>
      <c r="H32" s="9">
        <v>0</v>
      </c>
      <c r="I32" s="9">
        <v>0</v>
      </c>
      <c r="J32" s="8">
        <f t="shared" si="5"/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10" t="e">
        <f>E32/C32</f>
        <v>#DIV/0!</v>
      </c>
      <c r="T32" s="10" t="e">
        <f t="shared" si="8"/>
        <v>#DIV/0!</v>
      </c>
      <c r="U32" s="10" t="e">
        <f>J32/C32</f>
        <v>#DIV/0!</v>
      </c>
      <c r="V32" s="10" t="e">
        <f t="shared" si="11"/>
        <v>#DIV/0!</v>
      </c>
      <c r="W32" s="11">
        <f t="shared" si="12"/>
        <v>0</v>
      </c>
      <c r="X32" s="11">
        <f t="shared" si="13"/>
        <v>0</v>
      </c>
      <c r="Z32" s="13">
        <v>56</v>
      </c>
      <c r="AA32">
        <f t="shared" si="7"/>
        <v>56</v>
      </c>
    </row>
    <row r="33" spans="1:27" x14ac:dyDescent="0.25">
      <c r="A33" s="6" t="s">
        <v>58</v>
      </c>
      <c r="B33" s="7">
        <v>15</v>
      </c>
      <c r="C33" s="8">
        <v>23</v>
      </c>
      <c r="D33" s="7">
        <v>1</v>
      </c>
      <c r="E33" s="8">
        <v>3</v>
      </c>
      <c r="F33" s="7">
        <v>3</v>
      </c>
      <c r="G33" s="9">
        <v>2</v>
      </c>
      <c r="H33" s="9">
        <v>0</v>
      </c>
      <c r="I33" s="9">
        <v>0</v>
      </c>
      <c r="J33" s="8">
        <f t="shared" si="5"/>
        <v>5</v>
      </c>
      <c r="K33" s="7">
        <v>0</v>
      </c>
      <c r="L33" s="7">
        <v>0</v>
      </c>
      <c r="M33" s="7">
        <v>5</v>
      </c>
      <c r="N33" s="7">
        <v>7</v>
      </c>
      <c r="O33" s="7">
        <v>0</v>
      </c>
      <c r="P33" s="7">
        <v>0</v>
      </c>
      <c r="Q33" s="7">
        <v>0</v>
      </c>
      <c r="R33" s="7">
        <v>0</v>
      </c>
      <c r="S33" s="10">
        <f t="shared" si="9"/>
        <v>0.13043478260869565</v>
      </c>
      <c r="T33" s="10">
        <f t="shared" si="8"/>
        <v>0.2857142857142857</v>
      </c>
      <c r="U33" s="10">
        <f t="shared" si="10"/>
        <v>0.21739130434782608</v>
      </c>
      <c r="V33" s="10">
        <f t="shared" si="11"/>
        <v>0.50310559006211175</v>
      </c>
      <c r="W33" s="11">
        <f t="shared" si="12"/>
        <v>4</v>
      </c>
      <c r="X33" s="11">
        <f t="shared" si="13"/>
        <v>28</v>
      </c>
      <c r="Z33" s="13">
        <v>64</v>
      </c>
      <c r="AA33">
        <f t="shared" si="7"/>
        <v>41</v>
      </c>
    </row>
    <row r="34" spans="1:27" x14ac:dyDescent="0.25">
      <c r="A34" s="6" t="s">
        <v>26</v>
      </c>
      <c r="B34" s="7">
        <v>120</v>
      </c>
      <c r="C34" s="8">
        <v>223</v>
      </c>
      <c r="D34" s="7">
        <v>14</v>
      </c>
      <c r="E34" s="8">
        <v>26</v>
      </c>
      <c r="F34" s="7">
        <v>9</v>
      </c>
      <c r="G34" s="9">
        <v>3</v>
      </c>
      <c r="H34" s="9">
        <v>2</v>
      </c>
      <c r="I34" s="9">
        <v>1</v>
      </c>
      <c r="J34" s="8">
        <f t="shared" si="5"/>
        <v>36</v>
      </c>
      <c r="K34" s="7">
        <v>0</v>
      </c>
      <c r="L34" s="7">
        <v>0</v>
      </c>
      <c r="M34" s="7">
        <v>12</v>
      </c>
      <c r="N34" s="7">
        <v>91</v>
      </c>
      <c r="O34" s="7">
        <v>9</v>
      </c>
      <c r="P34" s="7">
        <v>24</v>
      </c>
      <c r="Q34" s="7">
        <v>1</v>
      </c>
      <c r="R34" s="7">
        <v>11</v>
      </c>
      <c r="S34" s="10">
        <f t="shared" si="9"/>
        <v>0.11659192825112108</v>
      </c>
      <c r="T34" s="10">
        <f t="shared" si="8"/>
        <v>0.14615384615384616</v>
      </c>
      <c r="U34" s="10">
        <f t="shared" si="10"/>
        <v>0.16143497757847533</v>
      </c>
      <c r="V34" s="10">
        <f t="shared" si="11"/>
        <v>0.30758882373232149</v>
      </c>
      <c r="W34" s="11">
        <f t="shared" si="12"/>
        <v>22</v>
      </c>
      <c r="X34" s="11">
        <f t="shared" si="13"/>
        <v>260</v>
      </c>
    </row>
    <row r="35" spans="1:27" x14ac:dyDescent="0.25">
      <c r="A35" s="6"/>
      <c r="B35" s="7"/>
      <c r="C35" s="8"/>
      <c r="D35" s="7"/>
      <c r="E35" s="8"/>
      <c r="F35" s="7"/>
      <c r="G35" s="9"/>
      <c r="H35" s="9"/>
      <c r="I35" s="9"/>
      <c r="J35" s="8"/>
      <c r="K35" s="7"/>
      <c r="L35" s="7"/>
      <c r="M35" s="7"/>
      <c r="N35" s="7"/>
      <c r="O35" s="7"/>
      <c r="P35" s="7"/>
      <c r="Q35" s="7"/>
      <c r="R35" s="7"/>
      <c r="S35" s="10"/>
      <c r="T35" s="10"/>
      <c r="U35" s="10"/>
      <c r="V35" s="10"/>
      <c r="W35" s="11"/>
      <c r="X35" s="11"/>
    </row>
    <row r="36" spans="1:27" x14ac:dyDescent="0.25">
      <c r="A36" s="1" t="s">
        <v>27</v>
      </c>
      <c r="B36" s="22">
        <f t="shared" ref="B36:I36" si="14">SUM(B2:B34)</f>
        <v>1416</v>
      </c>
      <c r="C36" s="23">
        <f t="shared" si="14"/>
        <v>4299</v>
      </c>
      <c r="D36" s="22">
        <f t="shared" si="14"/>
        <v>513</v>
      </c>
      <c r="E36" s="23">
        <f t="shared" si="14"/>
        <v>1099</v>
      </c>
      <c r="F36" s="22">
        <f t="shared" si="14"/>
        <v>511</v>
      </c>
      <c r="G36" s="24">
        <f t="shared" si="14"/>
        <v>238</v>
      </c>
      <c r="H36" s="24">
        <f t="shared" si="14"/>
        <v>27</v>
      </c>
      <c r="I36" s="24">
        <f t="shared" si="14"/>
        <v>140</v>
      </c>
      <c r="J36" s="23">
        <f>SUM(E36+G36+(H36*2)+(I36*3))</f>
        <v>1811</v>
      </c>
      <c r="K36" s="22">
        <f t="shared" ref="K36:R36" si="15">SUM(K2:K34)</f>
        <v>21</v>
      </c>
      <c r="L36" s="22">
        <f t="shared" si="15"/>
        <v>4</v>
      </c>
      <c r="M36" s="22">
        <f t="shared" si="15"/>
        <v>424</v>
      </c>
      <c r="N36" s="22">
        <f t="shared" si="15"/>
        <v>1016</v>
      </c>
      <c r="O36" s="22">
        <f t="shared" si="15"/>
        <v>142</v>
      </c>
      <c r="P36" s="22">
        <f t="shared" si="15"/>
        <v>25</v>
      </c>
      <c r="Q36" s="22">
        <f t="shared" si="15"/>
        <v>31</v>
      </c>
      <c r="R36" s="22">
        <f t="shared" si="15"/>
        <v>67</v>
      </c>
      <c r="S36" s="25">
        <f>SUM(E36/C36)</f>
        <v>0.25564084670853687</v>
      </c>
      <c r="T36" s="25">
        <f>SUM((E36+M36)/(C36+M36+Q36))</f>
        <v>0.32036180058897773</v>
      </c>
      <c r="U36" s="25">
        <f>SUM(J36/C36)</f>
        <v>0.42126075831588744</v>
      </c>
      <c r="V36" s="25">
        <f>SUM(T36+U36)</f>
        <v>0.74162255890486517</v>
      </c>
      <c r="W36" s="26">
        <f>SUM(D36+F36-I36)</f>
        <v>884</v>
      </c>
      <c r="X36" s="26">
        <f>SUM(C36+M36+P36+Q36)</f>
        <v>4779</v>
      </c>
    </row>
    <row r="37" spans="1:27" x14ac:dyDescent="0.25">
      <c r="A37" s="27"/>
      <c r="B37" s="8"/>
      <c r="C37" s="8"/>
      <c r="D37" s="28">
        <f>SUM(D36/B34)</f>
        <v>4.2750000000000004</v>
      </c>
      <c r="E37" s="8"/>
      <c r="F37" s="8"/>
      <c r="G37" s="9"/>
      <c r="H37" s="9"/>
      <c r="I37" s="9"/>
      <c r="J37" s="8"/>
      <c r="K37" s="29">
        <f>SUM(K36/(K36+L36))</f>
        <v>0.84</v>
      </c>
      <c r="L37" s="8"/>
      <c r="M37" s="8"/>
      <c r="N37" s="8"/>
      <c r="O37" s="8"/>
      <c r="P37" s="8"/>
      <c r="Q37" s="8"/>
      <c r="R37" s="30"/>
      <c r="S37" s="31"/>
      <c r="T37" s="8"/>
      <c r="U37" s="8"/>
      <c r="V37" s="8"/>
      <c r="W37" s="8"/>
      <c r="X37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B4" sqref="B4"/>
    </sheetView>
  </sheetViews>
  <sheetFormatPr defaultRowHeight="15" x14ac:dyDescent="0.25"/>
  <cols>
    <col min="1" max="1" width="16.5703125" customWidth="1"/>
    <col min="2" max="2" width="8.28515625" customWidth="1"/>
    <col min="3" max="3" width="6" customWidth="1"/>
    <col min="4" max="4" width="5.140625" customWidth="1"/>
    <col min="5" max="5" width="6.140625" customWidth="1"/>
    <col min="6" max="6" width="6" customWidth="1"/>
    <col min="7" max="7" width="6.140625" customWidth="1"/>
    <col min="8" max="8" width="6.28515625" customWidth="1"/>
    <col min="9" max="9" width="5.28515625" customWidth="1"/>
    <col min="10" max="10" width="5.42578125" customWidth="1"/>
    <col min="11" max="11" width="6.5703125" customWidth="1"/>
    <col min="12" max="12" width="5.5703125" customWidth="1"/>
    <col min="13" max="13" width="6.7109375" customWidth="1"/>
    <col min="14" max="14" width="8.7109375" customWidth="1"/>
    <col min="15" max="15" width="6.28515625" customWidth="1"/>
    <col min="16" max="16" width="7" customWidth="1"/>
    <col min="17" max="17" width="6.28515625" customWidth="1"/>
    <col min="18" max="18" width="8" customWidth="1"/>
    <col min="21" max="21" width="7.140625" customWidth="1"/>
    <col min="22" max="22" width="5.28515625" customWidth="1"/>
    <col min="23" max="23" width="9.85546875" customWidth="1"/>
  </cols>
  <sheetData>
    <row r="1" spans="1:24" x14ac:dyDescent="0.25">
      <c r="A1" s="41" t="s">
        <v>60</v>
      </c>
      <c r="B1" s="42" t="s">
        <v>61</v>
      </c>
      <c r="C1" s="43" t="s">
        <v>4</v>
      </c>
      <c r="D1" s="43" t="s">
        <v>3</v>
      </c>
      <c r="E1" s="42" t="s">
        <v>62</v>
      </c>
      <c r="F1" s="43" t="s">
        <v>13</v>
      </c>
      <c r="G1" s="43" t="s">
        <v>12</v>
      </c>
      <c r="H1" s="42" t="s">
        <v>63</v>
      </c>
      <c r="I1" s="43" t="s">
        <v>64</v>
      </c>
      <c r="J1" s="43" t="s">
        <v>65</v>
      </c>
      <c r="K1" s="43" t="s">
        <v>66</v>
      </c>
      <c r="L1" s="42" t="s">
        <v>67</v>
      </c>
      <c r="M1" s="42" t="s">
        <v>68</v>
      </c>
      <c r="N1" s="44" t="s">
        <v>69</v>
      </c>
      <c r="O1" s="43" t="s">
        <v>70</v>
      </c>
      <c r="P1" s="43" t="s">
        <v>71</v>
      </c>
      <c r="Q1" s="43" t="s">
        <v>8</v>
      </c>
      <c r="R1" s="42" t="s">
        <v>72</v>
      </c>
      <c r="S1" s="44" t="s">
        <v>73</v>
      </c>
      <c r="T1" s="42" t="s">
        <v>74</v>
      </c>
      <c r="U1" s="45"/>
      <c r="V1" s="46"/>
      <c r="W1" s="46" t="s">
        <v>101</v>
      </c>
      <c r="X1" s="46" t="s">
        <v>75</v>
      </c>
    </row>
    <row r="2" spans="1:24" x14ac:dyDescent="0.25">
      <c r="A2" s="47" t="s">
        <v>76</v>
      </c>
      <c r="B2" s="48">
        <v>0</v>
      </c>
      <c r="C2" s="49">
        <v>0</v>
      </c>
      <c r="D2" s="49">
        <v>0</v>
      </c>
      <c r="E2" s="48">
        <v>0</v>
      </c>
      <c r="F2" s="49">
        <v>0</v>
      </c>
      <c r="G2" s="49">
        <v>0</v>
      </c>
      <c r="H2" s="48">
        <v>0</v>
      </c>
      <c r="I2" s="49">
        <v>0</v>
      </c>
      <c r="J2" s="49">
        <v>0</v>
      </c>
      <c r="K2" s="49">
        <v>0</v>
      </c>
      <c r="L2" s="48">
        <v>0</v>
      </c>
      <c r="M2" s="48">
        <v>0</v>
      </c>
      <c r="N2" s="50" t="e">
        <f t="shared" ref="N2:N26" si="0">SUM(L2/(L2+M2))</f>
        <v>#DIV/0!</v>
      </c>
      <c r="O2" s="49">
        <v>0</v>
      </c>
      <c r="P2" s="49">
        <v>0</v>
      </c>
      <c r="Q2" s="49">
        <v>0</v>
      </c>
      <c r="R2" s="51" t="e">
        <f t="shared" ref="R2:R26" si="1">SUM((E2/B2)*9)</f>
        <v>#DIV/0!</v>
      </c>
      <c r="S2" s="50" t="e">
        <f t="shared" ref="S2:S26" si="2">SUM((C2+G2)/B2)</f>
        <v>#DIV/0!</v>
      </c>
      <c r="T2" s="50" t="e">
        <f t="shared" ref="T2:T26" si="3">SUM(Q2/B2)</f>
        <v>#DIV/0!</v>
      </c>
      <c r="U2" s="45"/>
      <c r="V2" s="46"/>
      <c r="W2" s="46">
        <v>26</v>
      </c>
      <c r="X2" s="46">
        <f>W2-B2</f>
        <v>26</v>
      </c>
    </row>
    <row r="3" spans="1:24" x14ac:dyDescent="0.25">
      <c r="A3" s="47" t="s">
        <v>77</v>
      </c>
      <c r="B3" s="48">
        <v>88.33</v>
      </c>
      <c r="C3" s="49">
        <v>79</v>
      </c>
      <c r="D3" s="49">
        <v>44</v>
      </c>
      <c r="E3" s="48">
        <v>44</v>
      </c>
      <c r="F3" s="49">
        <v>89</v>
      </c>
      <c r="G3" s="49">
        <v>43</v>
      </c>
      <c r="H3" s="48">
        <v>13</v>
      </c>
      <c r="I3" s="49">
        <v>13</v>
      </c>
      <c r="J3" s="49">
        <v>1</v>
      </c>
      <c r="K3" s="49">
        <v>0</v>
      </c>
      <c r="L3" s="48">
        <v>7</v>
      </c>
      <c r="M3" s="48">
        <v>4</v>
      </c>
      <c r="N3" s="50">
        <f t="shared" si="0"/>
        <v>0.63636363636363635</v>
      </c>
      <c r="O3" s="49">
        <v>0</v>
      </c>
      <c r="P3" s="49">
        <v>0</v>
      </c>
      <c r="Q3" s="49">
        <v>9</v>
      </c>
      <c r="R3" s="51">
        <f t="shared" si="1"/>
        <v>4.4831880448318806</v>
      </c>
      <c r="S3" s="50">
        <f t="shared" si="2"/>
        <v>1.3811841956300237</v>
      </c>
      <c r="T3" s="50">
        <f t="shared" si="3"/>
        <v>0.10189063738254274</v>
      </c>
      <c r="U3" s="45"/>
      <c r="V3" s="52"/>
      <c r="W3" s="52">
        <v>124</v>
      </c>
      <c r="X3" s="46">
        <f t="shared" ref="X3:X26" si="4">W3-B3</f>
        <v>35.67</v>
      </c>
    </row>
    <row r="4" spans="1:24" x14ac:dyDescent="0.25">
      <c r="A4" s="47" t="s">
        <v>78</v>
      </c>
      <c r="B4" s="48">
        <v>153.33000000000001</v>
      </c>
      <c r="C4" s="49">
        <v>143</v>
      </c>
      <c r="D4" s="49">
        <v>75</v>
      </c>
      <c r="E4" s="48">
        <v>68</v>
      </c>
      <c r="F4" s="49">
        <v>143</v>
      </c>
      <c r="G4" s="49">
        <v>51</v>
      </c>
      <c r="H4" s="48">
        <v>23</v>
      </c>
      <c r="I4" s="49">
        <v>23</v>
      </c>
      <c r="J4" s="49">
        <v>1</v>
      </c>
      <c r="K4" s="49">
        <v>0</v>
      </c>
      <c r="L4" s="48">
        <v>9</v>
      </c>
      <c r="M4" s="48">
        <v>6</v>
      </c>
      <c r="N4" s="50">
        <f t="shared" si="0"/>
        <v>0.6</v>
      </c>
      <c r="O4" s="49">
        <v>0</v>
      </c>
      <c r="P4" s="49">
        <v>0</v>
      </c>
      <c r="Q4" s="49">
        <v>16</v>
      </c>
      <c r="R4" s="51">
        <f t="shared" si="1"/>
        <v>3.9913911171981997</v>
      </c>
      <c r="S4" s="50">
        <f t="shared" si="2"/>
        <v>1.2652448966281875</v>
      </c>
      <c r="T4" s="50">
        <f t="shared" si="3"/>
        <v>0.10435009456727319</v>
      </c>
      <c r="U4" s="45"/>
      <c r="V4" s="52"/>
      <c r="W4" s="52">
        <v>187</v>
      </c>
      <c r="X4" s="46">
        <f t="shared" si="4"/>
        <v>33.669999999999987</v>
      </c>
    </row>
    <row r="5" spans="1:24" x14ac:dyDescent="0.25">
      <c r="A5" s="47" t="s">
        <v>79</v>
      </c>
      <c r="B5" s="48">
        <v>137.66999999999999</v>
      </c>
      <c r="C5" s="49">
        <v>146</v>
      </c>
      <c r="D5" s="49">
        <v>73</v>
      </c>
      <c r="E5" s="48">
        <v>71</v>
      </c>
      <c r="F5" s="49">
        <v>100</v>
      </c>
      <c r="G5" s="49">
        <v>47</v>
      </c>
      <c r="H5" s="48">
        <v>23</v>
      </c>
      <c r="I5" s="49">
        <v>23</v>
      </c>
      <c r="J5" s="49">
        <v>0</v>
      </c>
      <c r="K5" s="49">
        <v>0</v>
      </c>
      <c r="L5" s="48">
        <v>6</v>
      </c>
      <c r="M5" s="48">
        <v>9</v>
      </c>
      <c r="N5" s="50">
        <f t="shared" si="0"/>
        <v>0.4</v>
      </c>
      <c r="O5" s="49">
        <v>0</v>
      </c>
      <c r="P5" s="49">
        <v>0</v>
      </c>
      <c r="Q5" s="49">
        <v>17</v>
      </c>
      <c r="R5" s="51">
        <f t="shared" si="1"/>
        <v>4.6415341032904776</v>
      </c>
      <c r="S5" s="50">
        <f t="shared" si="2"/>
        <v>1.4019031016198156</v>
      </c>
      <c r="T5" s="50">
        <f t="shared" si="3"/>
        <v>0.12348369288879205</v>
      </c>
      <c r="U5" s="45"/>
      <c r="V5" s="52"/>
      <c r="W5" s="52">
        <v>173</v>
      </c>
      <c r="X5" s="46">
        <f t="shared" si="4"/>
        <v>35.330000000000013</v>
      </c>
    </row>
    <row r="6" spans="1:24" x14ac:dyDescent="0.25">
      <c r="A6" s="47" t="s">
        <v>80</v>
      </c>
      <c r="B6" s="48">
        <v>17</v>
      </c>
      <c r="C6" s="49">
        <v>23</v>
      </c>
      <c r="D6" s="49">
        <v>12</v>
      </c>
      <c r="E6" s="48">
        <v>12</v>
      </c>
      <c r="F6" s="49">
        <v>14</v>
      </c>
      <c r="G6" s="49">
        <v>6</v>
      </c>
      <c r="H6" s="48">
        <v>3</v>
      </c>
      <c r="I6" s="49">
        <v>3</v>
      </c>
      <c r="J6" s="49">
        <v>0</v>
      </c>
      <c r="K6" s="49">
        <v>0</v>
      </c>
      <c r="L6" s="48">
        <v>0</v>
      </c>
      <c r="M6" s="48">
        <v>2</v>
      </c>
      <c r="N6" s="50">
        <f t="shared" si="0"/>
        <v>0</v>
      </c>
      <c r="O6" s="49">
        <v>0</v>
      </c>
      <c r="P6" s="49">
        <v>0</v>
      </c>
      <c r="Q6" s="49">
        <v>2</v>
      </c>
      <c r="R6" s="51">
        <f t="shared" si="1"/>
        <v>6.3529411764705888</v>
      </c>
      <c r="S6" s="50">
        <f t="shared" si="2"/>
        <v>1.7058823529411764</v>
      </c>
      <c r="T6" s="50">
        <f t="shared" si="3"/>
        <v>0.11764705882352941</v>
      </c>
      <c r="U6" s="45"/>
      <c r="V6" s="52"/>
      <c r="W6" s="52">
        <v>50</v>
      </c>
      <c r="X6" s="46">
        <f t="shared" si="4"/>
        <v>33</v>
      </c>
    </row>
    <row r="7" spans="1:24" x14ac:dyDescent="0.25">
      <c r="A7" s="53" t="s">
        <v>81</v>
      </c>
      <c r="B7" s="48">
        <v>0</v>
      </c>
      <c r="C7" s="49">
        <v>0</v>
      </c>
      <c r="D7" s="49">
        <v>0</v>
      </c>
      <c r="E7" s="48">
        <v>0</v>
      </c>
      <c r="F7" s="49">
        <v>0</v>
      </c>
      <c r="G7" s="49">
        <v>0</v>
      </c>
      <c r="H7" s="48">
        <v>0</v>
      </c>
      <c r="I7" s="49">
        <v>0</v>
      </c>
      <c r="J7" s="49">
        <v>0</v>
      </c>
      <c r="K7" s="49">
        <v>0</v>
      </c>
      <c r="L7" s="48">
        <v>0</v>
      </c>
      <c r="M7" s="48">
        <v>0</v>
      </c>
      <c r="N7" s="50" t="e">
        <f t="shared" si="0"/>
        <v>#DIV/0!</v>
      </c>
      <c r="O7" s="49">
        <v>0</v>
      </c>
      <c r="P7" s="49">
        <f t="shared" ref="P7:P17" si="5">(O7*2)+(L7*2)-M7</f>
        <v>0</v>
      </c>
      <c r="Q7" s="49">
        <v>0</v>
      </c>
      <c r="R7" s="51" t="e">
        <f t="shared" si="1"/>
        <v>#DIV/0!</v>
      </c>
      <c r="S7" s="50" t="e">
        <f t="shared" si="2"/>
        <v>#DIV/0!</v>
      </c>
      <c r="T7" s="50" t="e">
        <f t="shared" si="3"/>
        <v>#DIV/0!</v>
      </c>
      <c r="U7" s="45"/>
      <c r="V7" s="52"/>
      <c r="W7" s="52">
        <v>32</v>
      </c>
      <c r="X7" s="46">
        <f t="shared" si="4"/>
        <v>32</v>
      </c>
    </row>
    <row r="8" spans="1:24" x14ac:dyDescent="0.25">
      <c r="A8" s="47" t="s">
        <v>82</v>
      </c>
      <c r="B8" s="48">
        <v>37</v>
      </c>
      <c r="C8" s="49">
        <v>31</v>
      </c>
      <c r="D8" s="49">
        <v>13</v>
      </c>
      <c r="E8" s="48">
        <v>11</v>
      </c>
      <c r="F8" s="49">
        <v>39</v>
      </c>
      <c r="G8" s="49">
        <v>17</v>
      </c>
      <c r="H8" s="48">
        <v>36</v>
      </c>
      <c r="I8" s="49">
        <v>0</v>
      </c>
      <c r="J8" s="49">
        <v>0</v>
      </c>
      <c r="K8" s="49">
        <v>0</v>
      </c>
      <c r="L8" s="48">
        <v>3</v>
      </c>
      <c r="M8" s="48">
        <v>0</v>
      </c>
      <c r="N8" s="50">
        <f t="shared" si="0"/>
        <v>1</v>
      </c>
      <c r="O8" s="49">
        <v>1</v>
      </c>
      <c r="P8" s="49">
        <f t="shared" si="5"/>
        <v>8</v>
      </c>
      <c r="Q8" s="49">
        <v>2</v>
      </c>
      <c r="R8" s="51">
        <f t="shared" si="1"/>
        <v>2.6756756756756759</v>
      </c>
      <c r="S8" s="50">
        <f t="shared" si="2"/>
        <v>1.2972972972972974</v>
      </c>
      <c r="T8" s="50">
        <f t="shared" si="3"/>
        <v>5.4054054054054057E-2</v>
      </c>
      <c r="U8" s="45"/>
      <c r="V8" s="52"/>
      <c r="W8" s="52">
        <v>62</v>
      </c>
      <c r="X8" s="46">
        <f t="shared" si="4"/>
        <v>25</v>
      </c>
    </row>
    <row r="9" spans="1:24" x14ac:dyDescent="0.25">
      <c r="A9" s="47" t="s">
        <v>83</v>
      </c>
      <c r="B9" s="48">
        <v>34</v>
      </c>
      <c r="C9" s="49">
        <v>27</v>
      </c>
      <c r="D9" s="49">
        <v>10</v>
      </c>
      <c r="E9" s="48">
        <v>10</v>
      </c>
      <c r="F9" s="49">
        <v>33</v>
      </c>
      <c r="G9" s="49">
        <v>12</v>
      </c>
      <c r="H9" s="48">
        <v>27</v>
      </c>
      <c r="I9" s="49">
        <v>0</v>
      </c>
      <c r="J9" s="49">
        <v>0</v>
      </c>
      <c r="K9" s="49">
        <v>0</v>
      </c>
      <c r="L9" s="48">
        <v>1</v>
      </c>
      <c r="M9" s="48">
        <v>1</v>
      </c>
      <c r="N9" s="50">
        <f t="shared" si="0"/>
        <v>0.5</v>
      </c>
      <c r="O9" s="49">
        <v>0</v>
      </c>
      <c r="P9" s="49">
        <f t="shared" si="5"/>
        <v>1</v>
      </c>
      <c r="Q9" s="49">
        <v>3</v>
      </c>
      <c r="R9" s="51">
        <f t="shared" si="1"/>
        <v>2.6470588235294117</v>
      </c>
      <c r="S9" s="50">
        <f t="shared" si="2"/>
        <v>1.1470588235294117</v>
      </c>
      <c r="T9" s="50">
        <f t="shared" si="3"/>
        <v>8.8235294117647065E-2</v>
      </c>
      <c r="U9" s="45"/>
      <c r="V9" s="52"/>
      <c r="W9" s="52">
        <v>59</v>
      </c>
      <c r="X9" s="46">
        <f t="shared" si="4"/>
        <v>25</v>
      </c>
    </row>
    <row r="10" spans="1:24" x14ac:dyDescent="0.25">
      <c r="A10" s="53" t="s">
        <v>84</v>
      </c>
      <c r="B10" s="48">
        <v>28.67</v>
      </c>
      <c r="C10" s="49">
        <v>29</v>
      </c>
      <c r="D10" s="49">
        <v>9</v>
      </c>
      <c r="E10" s="48">
        <v>9</v>
      </c>
      <c r="F10" s="49">
        <v>18</v>
      </c>
      <c r="G10" s="49">
        <v>10</v>
      </c>
      <c r="H10" s="48">
        <v>13</v>
      </c>
      <c r="I10" s="49">
        <v>0</v>
      </c>
      <c r="J10" s="49">
        <v>0</v>
      </c>
      <c r="K10" s="49">
        <v>0</v>
      </c>
      <c r="L10" s="48">
        <v>1</v>
      </c>
      <c r="M10" s="48">
        <v>1</v>
      </c>
      <c r="N10" s="50">
        <f t="shared" si="0"/>
        <v>0.5</v>
      </c>
      <c r="O10" s="49">
        <v>0</v>
      </c>
      <c r="P10" s="49">
        <f t="shared" si="5"/>
        <v>1</v>
      </c>
      <c r="Q10" s="49">
        <v>1</v>
      </c>
      <c r="R10" s="51">
        <f t="shared" si="1"/>
        <v>2.8252528775723751</v>
      </c>
      <c r="S10" s="50">
        <f t="shared" si="2"/>
        <v>1.3603069410533659</v>
      </c>
      <c r="T10" s="50">
        <f t="shared" si="3"/>
        <v>3.4879665155214505E-2</v>
      </c>
      <c r="U10" s="45"/>
      <c r="V10" s="52"/>
      <c r="W10" s="52">
        <v>33</v>
      </c>
      <c r="X10" s="46">
        <f t="shared" si="4"/>
        <v>4.3299999999999983</v>
      </c>
    </row>
    <row r="11" spans="1:24" x14ac:dyDescent="0.25">
      <c r="A11" s="47" t="s">
        <v>85</v>
      </c>
      <c r="B11" s="48">
        <v>0</v>
      </c>
      <c r="C11" s="49">
        <v>0</v>
      </c>
      <c r="D11" s="49">
        <v>0</v>
      </c>
      <c r="E11" s="48">
        <v>0</v>
      </c>
      <c r="F11" s="49">
        <v>0</v>
      </c>
      <c r="G11" s="49">
        <v>0</v>
      </c>
      <c r="H11" s="48">
        <v>0</v>
      </c>
      <c r="I11" s="49">
        <v>0</v>
      </c>
      <c r="J11" s="49">
        <v>0</v>
      </c>
      <c r="K11" s="49">
        <v>0</v>
      </c>
      <c r="L11" s="48">
        <v>0</v>
      </c>
      <c r="M11" s="48">
        <v>0</v>
      </c>
      <c r="N11" s="50" t="e">
        <f t="shared" si="0"/>
        <v>#DIV/0!</v>
      </c>
      <c r="O11" s="49">
        <v>0</v>
      </c>
      <c r="P11" s="49">
        <f t="shared" si="5"/>
        <v>0</v>
      </c>
      <c r="Q11" s="49">
        <v>0</v>
      </c>
      <c r="R11" s="51" t="e">
        <f t="shared" si="1"/>
        <v>#DIV/0!</v>
      </c>
      <c r="S11" s="50" t="e">
        <f t="shared" si="2"/>
        <v>#DIV/0!</v>
      </c>
      <c r="T11" s="50" t="e">
        <f t="shared" si="3"/>
        <v>#DIV/0!</v>
      </c>
      <c r="U11" s="45"/>
      <c r="V11" s="46"/>
      <c r="W11" s="46">
        <v>121</v>
      </c>
      <c r="X11" s="46">
        <f t="shared" si="4"/>
        <v>121</v>
      </c>
    </row>
    <row r="12" spans="1:24" x14ac:dyDescent="0.25">
      <c r="A12" s="47" t="s">
        <v>86</v>
      </c>
      <c r="B12" s="48">
        <v>44.33</v>
      </c>
      <c r="C12" s="49">
        <v>33</v>
      </c>
      <c r="D12" s="49">
        <v>17</v>
      </c>
      <c r="E12" s="48">
        <v>15</v>
      </c>
      <c r="F12" s="49">
        <v>44</v>
      </c>
      <c r="G12" s="49">
        <v>17</v>
      </c>
      <c r="H12" s="48">
        <v>29</v>
      </c>
      <c r="I12" s="49">
        <v>0</v>
      </c>
      <c r="J12" s="49">
        <v>0</v>
      </c>
      <c r="K12" s="49">
        <v>0</v>
      </c>
      <c r="L12" s="48">
        <v>6</v>
      </c>
      <c r="M12" s="48">
        <v>3</v>
      </c>
      <c r="N12" s="50">
        <f t="shared" si="0"/>
        <v>0.66666666666666663</v>
      </c>
      <c r="O12" s="49">
        <v>2</v>
      </c>
      <c r="P12" s="49">
        <f t="shared" si="5"/>
        <v>13</v>
      </c>
      <c r="Q12" s="49">
        <v>2</v>
      </c>
      <c r="R12" s="51">
        <f t="shared" si="1"/>
        <v>3.0453417550191748</v>
      </c>
      <c r="S12" s="50">
        <f t="shared" si="2"/>
        <v>1.1279043537108053</v>
      </c>
      <c r="T12" s="50">
        <f t="shared" si="3"/>
        <v>4.5116174148432213E-2</v>
      </c>
      <c r="U12" s="45"/>
      <c r="V12" s="52"/>
      <c r="W12" s="52">
        <v>61</v>
      </c>
      <c r="X12" s="46">
        <f t="shared" si="4"/>
        <v>16.670000000000002</v>
      </c>
    </row>
    <row r="13" spans="1:24" x14ac:dyDescent="0.25">
      <c r="A13" s="53" t="s">
        <v>87</v>
      </c>
      <c r="B13" s="48">
        <v>62.33</v>
      </c>
      <c r="C13" s="49">
        <v>56</v>
      </c>
      <c r="D13" s="49">
        <v>35</v>
      </c>
      <c r="E13" s="48">
        <v>35</v>
      </c>
      <c r="F13" s="49">
        <v>59</v>
      </c>
      <c r="G13" s="49">
        <v>36</v>
      </c>
      <c r="H13" s="48">
        <v>10</v>
      </c>
      <c r="I13" s="49">
        <v>10</v>
      </c>
      <c r="J13" s="49">
        <v>0</v>
      </c>
      <c r="K13" s="49">
        <v>0</v>
      </c>
      <c r="L13" s="48">
        <v>4</v>
      </c>
      <c r="M13" s="48">
        <v>5</v>
      </c>
      <c r="N13" s="50">
        <f t="shared" si="0"/>
        <v>0.44444444444444442</v>
      </c>
      <c r="O13" s="49">
        <v>0</v>
      </c>
      <c r="P13" s="49">
        <v>0</v>
      </c>
      <c r="Q13" s="49">
        <v>13</v>
      </c>
      <c r="R13" s="51">
        <f t="shared" si="1"/>
        <v>5.0537461896358096</v>
      </c>
      <c r="S13" s="50">
        <f t="shared" si="2"/>
        <v>1.4760147601476015</v>
      </c>
      <c r="T13" s="50">
        <f t="shared" si="3"/>
        <v>0.20856730306433499</v>
      </c>
      <c r="U13" s="45"/>
      <c r="V13" s="52"/>
      <c r="W13" s="52">
        <v>135</v>
      </c>
      <c r="X13" s="46">
        <f t="shared" si="4"/>
        <v>72.67</v>
      </c>
    </row>
    <row r="14" spans="1:24" x14ac:dyDescent="0.25">
      <c r="A14" s="47" t="s">
        <v>88</v>
      </c>
      <c r="B14" s="48">
        <v>0</v>
      </c>
      <c r="C14" s="49">
        <v>0</v>
      </c>
      <c r="D14" s="49">
        <v>0</v>
      </c>
      <c r="E14" s="48">
        <v>0</v>
      </c>
      <c r="F14" s="49">
        <v>0</v>
      </c>
      <c r="G14" s="49">
        <v>0</v>
      </c>
      <c r="H14" s="48">
        <v>0</v>
      </c>
      <c r="I14" s="49">
        <v>0</v>
      </c>
      <c r="J14" s="49">
        <v>0</v>
      </c>
      <c r="K14" s="49">
        <v>0</v>
      </c>
      <c r="L14" s="48">
        <v>0</v>
      </c>
      <c r="M14" s="48">
        <v>0</v>
      </c>
      <c r="N14" s="50" t="e">
        <f t="shared" si="0"/>
        <v>#DIV/0!</v>
      </c>
      <c r="O14" s="49">
        <v>0</v>
      </c>
      <c r="P14" s="49">
        <f t="shared" si="5"/>
        <v>0</v>
      </c>
      <c r="Q14" s="49">
        <v>0</v>
      </c>
      <c r="R14" s="51" t="e">
        <f t="shared" si="1"/>
        <v>#DIV/0!</v>
      </c>
      <c r="S14" s="50" t="e">
        <f t="shared" si="2"/>
        <v>#DIV/0!</v>
      </c>
      <c r="T14" s="50" t="e">
        <f t="shared" si="3"/>
        <v>#DIV/0!</v>
      </c>
      <c r="U14" s="45"/>
      <c r="V14" s="52"/>
      <c r="W14" s="52">
        <v>65</v>
      </c>
      <c r="X14" s="46">
        <f t="shared" si="4"/>
        <v>65</v>
      </c>
    </row>
    <row r="15" spans="1:24" x14ac:dyDescent="0.25">
      <c r="A15" s="47" t="s">
        <v>89</v>
      </c>
      <c r="B15" s="48">
        <v>24.67</v>
      </c>
      <c r="C15" s="49">
        <v>28</v>
      </c>
      <c r="D15" s="49">
        <v>12</v>
      </c>
      <c r="E15" s="48">
        <v>11</v>
      </c>
      <c r="F15" s="49">
        <v>19</v>
      </c>
      <c r="G15" s="49">
        <v>4</v>
      </c>
      <c r="H15" s="48">
        <v>26</v>
      </c>
      <c r="I15" s="49">
        <v>0</v>
      </c>
      <c r="J15" s="49">
        <v>0</v>
      </c>
      <c r="K15" s="49">
        <v>0</v>
      </c>
      <c r="L15" s="48">
        <v>2</v>
      </c>
      <c r="M15" s="48">
        <v>2</v>
      </c>
      <c r="N15" s="50">
        <f t="shared" si="0"/>
        <v>0.5</v>
      </c>
      <c r="O15" s="49">
        <v>2</v>
      </c>
      <c r="P15" s="49">
        <f t="shared" si="5"/>
        <v>6</v>
      </c>
      <c r="Q15" s="49">
        <v>3</v>
      </c>
      <c r="R15" s="51">
        <f t="shared" si="1"/>
        <v>4.0129712201053911</v>
      </c>
      <c r="S15" s="50">
        <f t="shared" si="2"/>
        <v>1.2971220105391164</v>
      </c>
      <c r="T15" s="50">
        <f t="shared" si="3"/>
        <v>0.12160518848804215</v>
      </c>
      <c r="U15" s="45"/>
      <c r="V15" s="52"/>
      <c r="W15" s="52">
        <v>54</v>
      </c>
      <c r="X15" s="46">
        <f t="shared" si="4"/>
        <v>29.33</v>
      </c>
    </row>
    <row r="16" spans="1:24" x14ac:dyDescent="0.25">
      <c r="A16" s="47" t="s">
        <v>90</v>
      </c>
      <c r="B16" s="48">
        <v>32.33</v>
      </c>
      <c r="C16" s="49">
        <v>28</v>
      </c>
      <c r="D16" s="49">
        <v>14</v>
      </c>
      <c r="E16" s="48">
        <v>13</v>
      </c>
      <c r="F16" s="49">
        <v>20</v>
      </c>
      <c r="G16" s="49">
        <v>16</v>
      </c>
      <c r="H16" s="48">
        <v>29</v>
      </c>
      <c r="I16" s="49">
        <v>0</v>
      </c>
      <c r="J16" s="49">
        <v>0</v>
      </c>
      <c r="K16" s="49">
        <v>0</v>
      </c>
      <c r="L16" s="48">
        <v>1</v>
      </c>
      <c r="M16" s="48">
        <v>1</v>
      </c>
      <c r="N16" s="50">
        <f t="shared" si="0"/>
        <v>0.5</v>
      </c>
      <c r="O16" s="49">
        <v>1</v>
      </c>
      <c r="P16" s="49">
        <f t="shared" si="5"/>
        <v>3</v>
      </c>
      <c r="Q16" s="49">
        <v>0</v>
      </c>
      <c r="R16" s="51">
        <f t="shared" si="1"/>
        <v>3.618929786575936</v>
      </c>
      <c r="S16" s="50">
        <f t="shared" si="2"/>
        <v>1.360965047943087</v>
      </c>
      <c r="T16" s="50">
        <f t="shared" si="3"/>
        <v>0</v>
      </c>
      <c r="U16" s="45"/>
      <c r="V16" s="52"/>
      <c r="W16" s="52">
        <v>52</v>
      </c>
      <c r="X16" s="46">
        <f t="shared" si="4"/>
        <v>19.670000000000002</v>
      </c>
    </row>
    <row r="17" spans="1:24" x14ac:dyDescent="0.25">
      <c r="A17" s="53" t="s">
        <v>91</v>
      </c>
      <c r="B17" s="48">
        <v>5.67</v>
      </c>
      <c r="C17" s="49">
        <v>7</v>
      </c>
      <c r="D17" s="49">
        <v>5</v>
      </c>
      <c r="E17" s="48">
        <v>5</v>
      </c>
      <c r="F17" s="49">
        <v>5</v>
      </c>
      <c r="G17" s="49">
        <v>1</v>
      </c>
      <c r="H17" s="48">
        <v>6</v>
      </c>
      <c r="I17" s="49">
        <v>0</v>
      </c>
      <c r="J17" s="49">
        <v>0</v>
      </c>
      <c r="K17" s="49">
        <v>0</v>
      </c>
      <c r="L17" s="48">
        <v>0</v>
      </c>
      <c r="M17" s="48">
        <v>1</v>
      </c>
      <c r="N17" s="50">
        <f t="shared" si="0"/>
        <v>0</v>
      </c>
      <c r="O17" s="49">
        <v>0</v>
      </c>
      <c r="P17" s="49">
        <f t="shared" si="5"/>
        <v>-1</v>
      </c>
      <c r="Q17" s="49">
        <v>1</v>
      </c>
      <c r="R17" s="51">
        <f t="shared" si="1"/>
        <v>7.9365079365079367</v>
      </c>
      <c r="S17" s="50">
        <f t="shared" si="2"/>
        <v>1.4109347442680775</v>
      </c>
      <c r="T17" s="50">
        <f t="shared" si="3"/>
        <v>0.17636684303350969</v>
      </c>
      <c r="U17" s="45"/>
      <c r="V17" s="52"/>
      <c r="W17" s="52">
        <v>53</v>
      </c>
      <c r="X17" s="46">
        <f t="shared" si="4"/>
        <v>47.33</v>
      </c>
    </row>
    <row r="18" spans="1:24" x14ac:dyDescent="0.25">
      <c r="A18" s="47" t="s">
        <v>92</v>
      </c>
      <c r="B18" s="48">
        <v>136</v>
      </c>
      <c r="C18" s="49">
        <v>160</v>
      </c>
      <c r="D18" s="49">
        <v>85</v>
      </c>
      <c r="E18" s="48">
        <v>80</v>
      </c>
      <c r="F18" s="49">
        <v>128</v>
      </c>
      <c r="G18" s="49">
        <v>51</v>
      </c>
      <c r="H18" s="48">
        <v>21</v>
      </c>
      <c r="I18" s="49">
        <v>21</v>
      </c>
      <c r="J18" s="49">
        <v>2</v>
      </c>
      <c r="K18" s="49">
        <v>1</v>
      </c>
      <c r="L18" s="48">
        <v>8</v>
      </c>
      <c r="M18" s="48">
        <v>9</v>
      </c>
      <c r="N18" s="50">
        <f t="shared" si="0"/>
        <v>0.47058823529411764</v>
      </c>
      <c r="O18" s="49">
        <v>0</v>
      </c>
      <c r="P18" s="49">
        <v>0</v>
      </c>
      <c r="Q18" s="49">
        <v>15</v>
      </c>
      <c r="R18" s="51">
        <f t="shared" si="1"/>
        <v>5.2941176470588234</v>
      </c>
      <c r="S18" s="50">
        <f t="shared" si="2"/>
        <v>1.5514705882352942</v>
      </c>
      <c r="T18" s="50">
        <f t="shared" si="3"/>
        <v>0.11029411764705882</v>
      </c>
      <c r="U18" s="45"/>
      <c r="V18" s="52"/>
      <c r="W18" s="52">
        <v>190</v>
      </c>
      <c r="X18" s="46">
        <f t="shared" si="4"/>
        <v>54</v>
      </c>
    </row>
    <row r="19" spans="1:24" x14ac:dyDescent="0.25">
      <c r="A19" s="47" t="s">
        <v>93</v>
      </c>
      <c r="B19" s="48">
        <v>109.33</v>
      </c>
      <c r="C19" s="49">
        <v>138</v>
      </c>
      <c r="D19" s="49">
        <v>66</v>
      </c>
      <c r="E19" s="48">
        <v>62</v>
      </c>
      <c r="F19" s="49">
        <v>105</v>
      </c>
      <c r="G19" s="49">
        <v>45</v>
      </c>
      <c r="H19" s="48">
        <v>27</v>
      </c>
      <c r="I19" s="49">
        <v>17</v>
      </c>
      <c r="J19" s="49">
        <v>0</v>
      </c>
      <c r="K19" s="49">
        <v>0</v>
      </c>
      <c r="L19" s="48">
        <v>4</v>
      </c>
      <c r="M19" s="48">
        <v>11</v>
      </c>
      <c r="N19" s="50">
        <f t="shared" si="0"/>
        <v>0.26666666666666666</v>
      </c>
      <c r="O19" s="49">
        <v>1</v>
      </c>
      <c r="P19" s="49">
        <v>0</v>
      </c>
      <c r="Q19" s="49">
        <v>14</v>
      </c>
      <c r="R19" s="51">
        <f t="shared" si="1"/>
        <v>5.1038141406750208</v>
      </c>
      <c r="S19" s="50">
        <f t="shared" si="2"/>
        <v>1.6738315192536357</v>
      </c>
      <c r="T19" s="50">
        <f t="shared" si="3"/>
        <v>0.12805268453306504</v>
      </c>
      <c r="U19" s="45"/>
      <c r="V19" s="52"/>
      <c r="W19" s="52">
        <v>138</v>
      </c>
      <c r="X19" s="46">
        <f t="shared" si="4"/>
        <v>28.67</v>
      </c>
    </row>
    <row r="20" spans="1:24" x14ac:dyDescent="0.25">
      <c r="A20" s="47" t="s">
        <v>94</v>
      </c>
      <c r="B20" s="48">
        <v>0</v>
      </c>
      <c r="C20" s="49">
        <v>0</v>
      </c>
      <c r="D20" s="49">
        <v>0</v>
      </c>
      <c r="E20" s="48">
        <v>0</v>
      </c>
      <c r="F20" s="49">
        <v>0</v>
      </c>
      <c r="G20" s="49">
        <v>0</v>
      </c>
      <c r="H20" s="48">
        <v>0</v>
      </c>
      <c r="I20" s="49">
        <v>0</v>
      </c>
      <c r="J20" s="49">
        <v>0</v>
      </c>
      <c r="K20" s="49">
        <v>0</v>
      </c>
      <c r="L20" s="48">
        <v>0</v>
      </c>
      <c r="M20" s="48">
        <v>0</v>
      </c>
      <c r="N20" s="50" t="e">
        <f t="shared" si="0"/>
        <v>#DIV/0!</v>
      </c>
      <c r="O20" s="49">
        <v>0</v>
      </c>
      <c r="P20" s="49">
        <f t="shared" ref="P20:P26" si="6">(O20*2)+(L20*2)-M20</f>
        <v>0</v>
      </c>
      <c r="Q20" s="49">
        <v>0</v>
      </c>
      <c r="R20" s="51" t="e">
        <f t="shared" si="1"/>
        <v>#DIV/0!</v>
      </c>
      <c r="S20" s="50" t="e">
        <f t="shared" si="2"/>
        <v>#DIV/0!</v>
      </c>
      <c r="T20" s="50" t="e">
        <f t="shared" si="3"/>
        <v>#DIV/0!</v>
      </c>
      <c r="U20" s="45"/>
      <c r="V20" s="52"/>
      <c r="W20" s="52">
        <v>46</v>
      </c>
      <c r="X20" s="46">
        <f t="shared" si="4"/>
        <v>46</v>
      </c>
    </row>
    <row r="21" spans="1:24" x14ac:dyDescent="0.25">
      <c r="A21" s="47" t="s">
        <v>95</v>
      </c>
      <c r="B21" s="48">
        <v>35.33</v>
      </c>
      <c r="C21" s="49">
        <v>21</v>
      </c>
      <c r="D21" s="49">
        <v>9</v>
      </c>
      <c r="E21" s="48">
        <v>6</v>
      </c>
      <c r="F21" s="49">
        <v>29</v>
      </c>
      <c r="G21" s="49">
        <v>6</v>
      </c>
      <c r="H21" s="48">
        <v>37</v>
      </c>
      <c r="I21" s="49">
        <v>0</v>
      </c>
      <c r="J21" s="49">
        <v>0</v>
      </c>
      <c r="K21" s="49">
        <v>0</v>
      </c>
      <c r="L21" s="48">
        <v>2</v>
      </c>
      <c r="M21" s="48">
        <v>1</v>
      </c>
      <c r="N21" s="50">
        <f t="shared" si="0"/>
        <v>0.66666666666666663</v>
      </c>
      <c r="O21" s="49">
        <v>9</v>
      </c>
      <c r="P21" s="49">
        <f t="shared" si="6"/>
        <v>21</v>
      </c>
      <c r="Q21" s="49">
        <v>1</v>
      </c>
      <c r="R21" s="51">
        <f t="shared" si="1"/>
        <v>1.5284460798188511</v>
      </c>
      <c r="S21" s="50">
        <f t="shared" si="2"/>
        <v>0.76422303990942542</v>
      </c>
      <c r="T21" s="50">
        <f t="shared" si="3"/>
        <v>2.8304557033682426E-2</v>
      </c>
      <c r="U21" s="45"/>
      <c r="V21" s="52"/>
      <c r="W21" s="52">
        <v>57</v>
      </c>
      <c r="X21" s="46">
        <f t="shared" si="4"/>
        <v>21.67</v>
      </c>
    </row>
    <row r="22" spans="1:24" x14ac:dyDescent="0.25">
      <c r="A22" s="47" t="s">
        <v>96</v>
      </c>
      <c r="B22" s="48">
        <v>104.33</v>
      </c>
      <c r="C22" s="49">
        <v>100</v>
      </c>
      <c r="D22" s="49">
        <v>59</v>
      </c>
      <c r="E22" s="48">
        <v>54</v>
      </c>
      <c r="F22" s="49">
        <v>70</v>
      </c>
      <c r="G22" s="49">
        <v>45</v>
      </c>
      <c r="H22" s="48">
        <v>17</v>
      </c>
      <c r="I22" s="49">
        <v>17</v>
      </c>
      <c r="J22" s="49">
        <v>1</v>
      </c>
      <c r="K22" s="49">
        <v>1</v>
      </c>
      <c r="L22" s="48">
        <v>4</v>
      </c>
      <c r="M22" s="48">
        <v>9</v>
      </c>
      <c r="N22" s="50">
        <f t="shared" si="0"/>
        <v>0.30769230769230771</v>
      </c>
      <c r="O22" s="49">
        <v>0</v>
      </c>
      <c r="P22" s="49">
        <v>0</v>
      </c>
      <c r="Q22" s="49">
        <v>14</v>
      </c>
      <c r="R22" s="51">
        <f t="shared" si="1"/>
        <v>4.6582957921978343</v>
      </c>
      <c r="S22" s="50">
        <f t="shared" si="2"/>
        <v>1.3898207610466788</v>
      </c>
      <c r="T22" s="50">
        <f t="shared" si="3"/>
        <v>0.1341895907217483</v>
      </c>
      <c r="U22" s="45"/>
      <c r="V22" s="52"/>
      <c r="W22" s="52">
        <v>174</v>
      </c>
      <c r="X22" s="46">
        <f t="shared" si="4"/>
        <v>69.67</v>
      </c>
    </row>
    <row r="23" spans="1:24" x14ac:dyDescent="0.25">
      <c r="A23" s="47" t="s">
        <v>97</v>
      </c>
      <c r="B23" s="48">
        <v>26</v>
      </c>
      <c r="C23" s="49">
        <v>33</v>
      </c>
      <c r="D23" s="49">
        <v>10</v>
      </c>
      <c r="E23" s="48">
        <v>10</v>
      </c>
      <c r="F23" s="49">
        <v>31</v>
      </c>
      <c r="G23" s="49">
        <v>6</v>
      </c>
      <c r="H23" s="48">
        <v>28</v>
      </c>
      <c r="I23" s="49">
        <v>0</v>
      </c>
      <c r="J23" s="49">
        <v>0</v>
      </c>
      <c r="K23" s="49">
        <v>0</v>
      </c>
      <c r="L23" s="48">
        <v>1</v>
      </c>
      <c r="M23" s="48">
        <v>1</v>
      </c>
      <c r="N23" s="50">
        <f t="shared" si="0"/>
        <v>0.5</v>
      </c>
      <c r="O23" s="49">
        <v>1</v>
      </c>
      <c r="P23" s="49">
        <f t="shared" si="6"/>
        <v>3</v>
      </c>
      <c r="Q23" s="49">
        <v>5</v>
      </c>
      <c r="R23" s="51">
        <f t="shared" si="1"/>
        <v>3.4615384615384617</v>
      </c>
      <c r="S23" s="50">
        <f t="shared" si="2"/>
        <v>1.5</v>
      </c>
      <c r="T23" s="50">
        <f t="shared" si="3"/>
        <v>0.19230769230769232</v>
      </c>
      <c r="U23" s="45"/>
      <c r="V23" s="52"/>
      <c r="W23" s="52">
        <v>69</v>
      </c>
      <c r="X23" s="46">
        <f t="shared" si="4"/>
        <v>43</v>
      </c>
    </row>
    <row r="24" spans="1:24" x14ac:dyDescent="0.25">
      <c r="A24" s="47" t="s">
        <v>98</v>
      </c>
      <c r="B24" s="48">
        <v>61.33</v>
      </c>
      <c r="C24" s="49">
        <v>37</v>
      </c>
      <c r="D24" s="49">
        <v>18</v>
      </c>
      <c r="E24" s="48">
        <v>17</v>
      </c>
      <c r="F24" s="49">
        <v>58</v>
      </c>
      <c r="G24" s="49">
        <v>19</v>
      </c>
      <c r="H24" s="48">
        <v>40</v>
      </c>
      <c r="I24" s="49">
        <v>0</v>
      </c>
      <c r="J24" s="49">
        <v>0</v>
      </c>
      <c r="K24" s="49">
        <v>0</v>
      </c>
      <c r="L24" s="48">
        <v>2</v>
      </c>
      <c r="M24" s="48">
        <v>3</v>
      </c>
      <c r="N24" s="50">
        <f t="shared" si="0"/>
        <v>0.4</v>
      </c>
      <c r="O24" s="49">
        <v>6</v>
      </c>
      <c r="P24" s="49">
        <f t="shared" si="6"/>
        <v>13</v>
      </c>
      <c r="Q24" s="49">
        <v>5</v>
      </c>
      <c r="R24" s="51">
        <f t="shared" si="1"/>
        <v>2.4947007989564649</v>
      </c>
      <c r="S24" s="50">
        <f t="shared" si="2"/>
        <v>0.91309310288602641</v>
      </c>
      <c r="T24" s="50">
        <f t="shared" si="3"/>
        <v>8.152616990053807E-2</v>
      </c>
      <c r="U24" s="45"/>
      <c r="V24" s="52"/>
      <c r="W24" s="52">
        <v>71</v>
      </c>
      <c r="X24" s="46">
        <f t="shared" si="4"/>
        <v>9.6700000000000017</v>
      </c>
    </row>
    <row r="25" spans="1:24" x14ac:dyDescent="0.25">
      <c r="A25" s="47" t="s">
        <v>99</v>
      </c>
      <c r="B25" s="48">
        <v>0</v>
      </c>
      <c r="C25" s="49">
        <v>0</v>
      </c>
      <c r="D25" s="49">
        <v>0</v>
      </c>
      <c r="E25" s="48">
        <v>0</v>
      </c>
      <c r="F25" s="49">
        <v>0</v>
      </c>
      <c r="G25" s="49">
        <v>0</v>
      </c>
      <c r="H25" s="48">
        <v>0</v>
      </c>
      <c r="I25" s="49">
        <v>0</v>
      </c>
      <c r="J25" s="49">
        <v>0</v>
      </c>
      <c r="K25" s="49">
        <v>0</v>
      </c>
      <c r="L25" s="48">
        <v>0</v>
      </c>
      <c r="M25" s="48">
        <v>0</v>
      </c>
      <c r="N25" s="50" t="e">
        <f t="shared" si="0"/>
        <v>#DIV/0!</v>
      </c>
      <c r="O25" s="49">
        <v>0</v>
      </c>
      <c r="P25" s="49">
        <f t="shared" si="6"/>
        <v>0</v>
      </c>
      <c r="Q25" s="49">
        <v>0</v>
      </c>
      <c r="R25" s="51" t="e">
        <f t="shared" si="1"/>
        <v>#DIV/0!</v>
      </c>
      <c r="S25" s="50" t="e">
        <f t="shared" si="2"/>
        <v>#DIV/0!</v>
      </c>
      <c r="T25" s="50" t="e">
        <f t="shared" si="3"/>
        <v>#DIV/0!</v>
      </c>
      <c r="U25" s="45"/>
      <c r="V25" s="52"/>
      <c r="W25" s="52">
        <v>78</v>
      </c>
      <c r="X25" s="46">
        <f t="shared" si="4"/>
        <v>78</v>
      </c>
    </row>
    <row r="26" spans="1:24" x14ac:dyDescent="0.25">
      <c r="A26" s="47" t="s">
        <v>100</v>
      </c>
      <c r="B26" s="48">
        <v>0</v>
      </c>
      <c r="C26" s="49">
        <v>0</v>
      </c>
      <c r="D26" s="49">
        <v>0</v>
      </c>
      <c r="E26" s="48">
        <v>0</v>
      </c>
      <c r="F26" s="49">
        <v>0</v>
      </c>
      <c r="G26" s="49">
        <v>0</v>
      </c>
      <c r="H26" s="48">
        <v>0</v>
      </c>
      <c r="I26" s="49">
        <v>0</v>
      </c>
      <c r="J26" s="49">
        <v>0</v>
      </c>
      <c r="K26" s="49">
        <v>0</v>
      </c>
      <c r="L26" s="48">
        <v>0</v>
      </c>
      <c r="M26" s="48">
        <v>0</v>
      </c>
      <c r="N26" s="50" t="e">
        <f t="shared" si="0"/>
        <v>#DIV/0!</v>
      </c>
      <c r="O26" s="49">
        <v>0</v>
      </c>
      <c r="P26" s="49">
        <f t="shared" si="6"/>
        <v>0</v>
      </c>
      <c r="Q26" s="49">
        <v>0</v>
      </c>
      <c r="R26" s="51" t="e">
        <f t="shared" si="1"/>
        <v>#DIV/0!</v>
      </c>
      <c r="S26" s="50" t="e">
        <f t="shared" si="2"/>
        <v>#DIV/0!</v>
      </c>
      <c r="T26" s="50" t="e">
        <f t="shared" si="3"/>
        <v>#DIV/0!</v>
      </c>
      <c r="U26" s="45"/>
      <c r="V26" s="52"/>
      <c r="W26" s="52">
        <v>25</v>
      </c>
      <c r="X26" s="46">
        <f t="shared" si="4"/>
        <v>25</v>
      </c>
    </row>
    <row r="27" spans="1:24" x14ac:dyDescent="0.25">
      <c r="A27" s="47"/>
      <c r="B27" s="48"/>
      <c r="C27" s="49"/>
      <c r="D27" s="49"/>
      <c r="E27" s="48"/>
      <c r="F27" s="49"/>
      <c r="G27" s="49"/>
      <c r="H27" s="48"/>
      <c r="I27" s="49"/>
      <c r="J27" s="49"/>
      <c r="K27" s="49"/>
      <c r="L27" s="48"/>
      <c r="M27" s="48"/>
      <c r="N27" s="50"/>
      <c r="O27" s="49"/>
      <c r="P27" s="49"/>
      <c r="Q27" s="49"/>
      <c r="R27" s="51"/>
      <c r="S27" s="50"/>
      <c r="T27" s="50"/>
      <c r="U27" s="45"/>
      <c r="V27" s="52"/>
      <c r="W27" s="52"/>
      <c r="X27" s="52"/>
    </row>
    <row r="28" spans="1:24" x14ac:dyDescent="0.25">
      <c r="A28" s="54"/>
      <c r="B28" s="55">
        <f t="shared" ref="B28:M28" si="7">SUM(B2:B26)</f>
        <v>1137.6500000000001</v>
      </c>
      <c r="C28" s="56">
        <f t="shared" si="7"/>
        <v>1119</v>
      </c>
      <c r="D28" s="56">
        <f t="shared" si="7"/>
        <v>566</v>
      </c>
      <c r="E28" s="57">
        <f t="shared" si="7"/>
        <v>533</v>
      </c>
      <c r="F28" s="56">
        <f t="shared" si="7"/>
        <v>1004</v>
      </c>
      <c r="G28" s="56">
        <f t="shared" si="7"/>
        <v>432</v>
      </c>
      <c r="H28" s="57">
        <f t="shared" si="7"/>
        <v>408</v>
      </c>
      <c r="I28" s="56">
        <f t="shared" si="7"/>
        <v>127</v>
      </c>
      <c r="J28" s="56">
        <f t="shared" si="7"/>
        <v>5</v>
      </c>
      <c r="K28" s="56">
        <f t="shared" si="7"/>
        <v>2</v>
      </c>
      <c r="L28" s="57">
        <f t="shared" si="7"/>
        <v>61</v>
      </c>
      <c r="M28" s="57">
        <f t="shared" si="7"/>
        <v>69</v>
      </c>
      <c r="N28" s="58">
        <f>SUM(L28/(L28+M28))</f>
        <v>0.46923076923076923</v>
      </c>
      <c r="O28" s="56">
        <f>SUM(O2:O26)</f>
        <v>23</v>
      </c>
      <c r="P28" s="56">
        <f>SUM(P2:P26)</f>
        <v>68</v>
      </c>
      <c r="Q28" s="56">
        <f>SUM(Q2:Q26)</f>
        <v>123</v>
      </c>
      <c r="R28" s="55">
        <f>SUM((E28/B28)*9)</f>
        <v>4.2165868237155539</v>
      </c>
      <c r="S28" s="58">
        <f>SUM((C28+G28)/B28)</f>
        <v>1.3633367028523711</v>
      </c>
      <c r="T28" s="58">
        <f>SUM(Q28/B28)</f>
        <v>0.10811761086450138</v>
      </c>
      <c r="U28" s="45"/>
      <c r="V28" s="52"/>
      <c r="W28" s="52"/>
      <c r="X28" s="52"/>
    </row>
    <row r="29" spans="1:24" x14ac:dyDescent="0.25">
      <c r="A29" s="59"/>
      <c r="B29" s="48"/>
      <c r="C29" s="49"/>
      <c r="D29" s="49"/>
      <c r="E29" s="48"/>
      <c r="F29" s="51"/>
      <c r="G29" s="49"/>
      <c r="H29" s="48"/>
      <c r="I29" s="49"/>
      <c r="J29" s="49"/>
      <c r="K29" s="49"/>
      <c r="L29" s="48"/>
      <c r="M29" s="48"/>
      <c r="N29" s="50"/>
      <c r="O29" s="49"/>
      <c r="P29" s="49"/>
      <c r="Q29" s="49"/>
      <c r="R29" s="48"/>
      <c r="S29" s="50"/>
      <c r="T29" s="48"/>
      <c r="U29" s="45"/>
      <c r="V29" s="52"/>
      <c r="W29" s="52"/>
      <c r="X29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andre_000</dc:creator>
  <cp:lastModifiedBy>andre_000</cp:lastModifiedBy>
  <dcterms:created xsi:type="dcterms:W3CDTF">2015-09-09T22:05:19Z</dcterms:created>
  <dcterms:modified xsi:type="dcterms:W3CDTF">2015-10-03T03:40:52Z</dcterms:modified>
</cp:coreProperties>
</file>